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76071 - Hlavní střecha" sheetId="2" r:id="rId2"/>
    <sheet name="176072 - Vedlejší střecha" sheetId="3" r:id="rId3"/>
    <sheet name="176073 - Vedlejší a ostat..."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'176071 - Hlavní střecha'!$C$87:$K$238</definedName>
    <definedName name="_xlnm.Print_Area" localSheetId="1">'176071 - Hlavní střecha'!$C$4:$J$36,'176071 - Hlavní střecha'!$C$42:$J$69,'176071 - Hlavní střecha'!$C$75:$K$238</definedName>
    <definedName name="_xlnm.Print_Titles" localSheetId="1">'176071 - Hlavní střecha'!$87:$87</definedName>
    <definedName name="_xlnm._FilterDatabase" localSheetId="2" hidden="1">'176072 - Vedlejší střecha'!$C$83:$K$195</definedName>
    <definedName name="_xlnm.Print_Area" localSheetId="2">'176072 - Vedlejší střecha'!$C$4:$J$36,'176072 - Vedlejší střecha'!$C$42:$J$65,'176072 - Vedlejší střecha'!$C$71:$K$195</definedName>
    <definedName name="_xlnm.Print_Titles" localSheetId="2">'176072 - Vedlejší střecha'!$83:$83</definedName>
    <definedName name="_xlnm._FilterDatabase" localSheetId="3" hidden="1">'176073 - Vedlejší a ostat...'!$C$78:$K$90</definedName>
    <definedName name="_xlnm.Print_Area" localSheetId="3">'176073 - Vedlejší a ostat...'!$C$4:$J$36,'176073 - Vedlejší a ostat...'!$C$42:$J$60,'176073 - Vedlejší a ostat...'!$C$66:$K$90</definedName>
    <definedName name="_xlnm.Print_Titles" localSheetId="3">'176073 - Vedlejší a ostat...'!$78:$78</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T85"/>
  <c r="R86"/>
  <c r="R85"/>
  <c r="P86"/>
  <c r="P85"/>
  <c r="BK86"/>
  <c r="BK85"/>
  <c r="J85"/>
  <c r="J86"/>
  <c r="BE86"/>
  <c r="J59"/>
  <c r="BI82"/>
  <c r="F34"/>
  <c i="1" r="BD54"/>
  <c i="4" r="BH82"/>
  <c r="F33"/>
  <c i="1" r="BC54"/>
  <c i="4" r="BG82"/>
  <c r="F32"/>
  <c i="1" r="BB54"/>
  <c i="4" r="BF82"/>
  <c r="J31"/>
  <c i="1" r="AW54"/>
  <c i="4" r="F31"/>
  <c i="1" r="BA54"/>
  <c i="4" r="T82"/>
  <c r="T81"/>
  <c r="T80"/>
  <c r="T79"/>
  <c r="R82"/>
  <c r="R81"/>
  <c r="R80"/>
  <c r="R79"/>
  <c r="P82"/>
  <c r="P81"/>
  <c r="P80"/>
  <c r="P79"/>
  <c i="1" r="AU54"/>
  <c i="4" r="BK82"/>
  <c r="BK81"/>
  <c r="J81"/>
  <c r="BK80"/>
  <c r="J80"/>
  <c r="BK79"/>
  <c r="J79"/>
  <c r="J56"/>
  <c r="J27"/>
  <c i="1" r="AG54"/>
  <c i="4" r="J82"/>
  <c r="BE82"/>
  <c r="J30"/>
  <c i="1" r="AV54"/>
  <c i="4" r="F30"/>
  <c i="1" r="AZ54"/>
  <c i="4" r="J58"/>
  <c r="J57"/>
  <c r="J75"/>
  <c r="F75"/>
  <c r="F73"/>
  <c r="E71"/>
  <c r="J51"/>
  <c r="F51"/>
  <c r="F49"/>
  <c r="E47"/>
  <c r="J36"/>
  <c r="J18"/>
  <c r="E18"/>
  <c r="F76"/>
  <c r="F52"/>
  <c r="J17"/>
  <c r="J12"/>
  <c r="J73"/>
  <c r="J49"/>
  <c r="E7"/>
  <c r="E69"/>
  <c r="E45"/>
  <c i="1" r="AY53"/>
  <c r="AX53"/>
  <c i="3" r="BI186"/>
  <c r="BH186"/>
  <c r="BG186"/>
  <c r="BF186"/>
  <c r="T186"/>
  <c r="T185"/>
  <c r="R186"/>
  <c r="R185"/>
  <c r="P186"/>
  <c r="P185"/>
  <c r="BK186"/>
  <c r="BK185"/>
  <c r="J185"/>
  <c r="J186"/>
  <c r="BE186"/>
  <c r="J64"/>
  <c r="BI183"/>
  <c r="BH183"/>
  <c r="BG183"/>
  <c r="BF183"/>
  <c r="T183"/>
  <c r="R183"/>
  <c r="P183"/>
  <c r="BK183"/>
  <c r="J183"/>
  <c r="BE183"/>
  <c r="BI182"/>
  <c r="BH182"/>
  <c r="BG182"/>
  <c r="BF182"/>
  <c r="T182"/>
  <c r="R182"/>
  <c r="P182"/>
  <c r="BK182"/>
  <c r="J182"/>
  <c r="BE182"/>
  <c r="BI180"/>
  <c r="BH180"/>
  <c r="BG180"/>
  <c r="BF180"/>
  <c r="T180"/>
  <c r="T179"/>
  <c r="R180"/>
  <c r="R179"/>
  <c r="P180"/>
  <c r="P179"/>
  <c r="BK180"/>
  <c r="BK179"/>
  <c r="J179"/>
  <c r="J180"/>
  <c r="BE180"/>
  <c r="J63"/>
  <c r="BI177"/>
  <c r="BH177"/>
  <c r="BG177"/>
  <c r="BF177"/>
  <c r="T177"/>
  <c r="R177"/>
  <c r="P177"/>
  <c r="BK177"/>
  <c r="J177"/>
  <c r="BE177"/>
  <c r="BI175"/>
  <c r="BH175"/>
  <c r="BG175"/>
  <c r="BF175"/>
  <c r="T175"/>
  <c r="R175"/>
  <c r="P175"/>
  <c r="BK175"/>
  <c r="J175"/>
  <c r="BE175"/>
  <c r="BI173"/>
  <c r="BH173"/>
  <c r="BG173"/>
  <c r="BF173"/>
  <c r="T173"/>
  <c r="T172"/>
  <c r="R173"/>
  <c r="R172"/>
  <c r="P173"/>
  <c r="P172"/>
  <c r="BK173"/>
  <c r="BK172"/>
  <c r="J172"/>
  <c r="J173"/>
  <c r="BE173"/>
  <c r="J62"/>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1"/>
  <c r="BH151"/>
  <c r="BG151"/>
  <c r="BF151"/>
  <c r="T151"/>
  <c r="R151"/>
  <c r="P151"/>
  <c r="BK151"/>
  <c r="J151"/>
  <c r="BE151"/>
  <c r="BI150"/>
  <c r="BH150"/>
  <c r="BG150"/>
  <c r="BF150"/>
  <c r="T150"/>
  <c r="T149"/>
  <c r="R150"/>
  <c r="R149"/>
  <c r="P150"/>
  <c r="P149"/>
  <c r="BK150"/>
  <c r="BK149"/>
  <c r="J149"/>
  <c r="J150"/>
  <c r="BE150"/>
  <c r="J61"/>
  <c r="BI147"/>
  <c r="BH147"/>
  <c r="BG147"/>
  <c r="BF147"/>
  <c r="T147"/>
  <c r="R147"/>
  <c r="P147"/>
  <c r="BK147"/>
  <c r="J147"/>
  <c r="BE147"/>
  <c r="BI144"/>
  <c r="BH144"/>
  <c r="BG144"/>
  <c r="BF144"/>
  <c r="T144"/>
  <c r="R144"/>
  <c r="P144"/>
  <c r="BK144"/>
  <c r="J144"/>
  <c r="BE144"/>
  <c r="BI143"/>
  <c r="BH143"/>
  <c r="BG143"/>
  <c r="BF143"/>
  <c r="T143"/>
  <c r="R143"/>
  <c r="P143"/>
  <c r="BK143"/>
  <c r="J143"/>
  <c r="BE143"/>
  <c r="BI140"/>
  <c r="BH140"/>
  <c r="BG140"/>
  <c r="BF140"/>
  <c r="T140"/>
  <c r="R140"/>
  <c r="P140"/>
  <c r="BK140"/>
  <c r="J140"/>
  <c r="BE140"/>
  <c r="BI137"/>
  <c r="BH137"/>
  <c r="BG137"/>
  <c r="BF137"/>
  <c r="T137"/>
  <c r="R137"/>
  <c r="P137"/>
  <c r="BK137"/>
  <c r="J137"/>
  <c r="BE137"/>
  <c r="BI134"/>
  <c r="BH134"/>
  <c r="BG134"/>
  <c r="BF134"/>
  <c r="T134"/>
  <c r="R134"/>
  <c r="P134"/>
  <c r="BK134"/>
  <c r="J134"/>
  <c r="BE134"/>
  <c r="BI133"/>
  <c r="BH133"/>
  <c r="BG133"/>
  <c r="BF133"/>
  <c r="T133"/>
  <c r="R133"/>
  <c r="P133"/>
  <c r="BK133"/>
  <c r="J133"/>
  <c r="BE133"/>
  <c r="BI131"/>
  <c r="BH131"/>
  <c r="BG131"/>
  <c r="BF131"/>
  <c r="T131"/>
  <c r="R131"/>
  <c r="P131"/>
  <c r="BK131"/>
  <c r="J131"/>
  <c r="BE131"/>
  <c r="BI128"/>
  <c r="BH128"/>
  <c r="BG128"/>
  <c r="BF128"/>
  <c r="T128"/>
  <c r="R128"/>
  <c r="P128"/>
  <c r="BK128"/>
  <c r="J128"/>
  <c r="BE128"/>
  <c r="BI125"/>
  <c r="BH125"/>
  <c r="BG125"/>
  <c r="BF125"/>
  <c r="T125"/>
  <c r="R125"/>
  <c r="P125"/>
  <c r="BK125"/>
  <c r="J125"/>
  <c r="BE125"/>
  <c r="BI123"/>
  <c r="BH123"/>
  <c r="BG123"/>
  <c r="BF123"/>
  <c r="T123"/>
  <c r="R123"/>
  <c r="P123"/>
  <c r="BK123"/>
  <c r="J123"/>
  <c r="BE123"/>
  <c r="BI119"/>
  <c r="BH119"/>
  <c r="BG119"/>
  <c r="BF119"/>
  <c r="T119"/>
  <c r="R119"/>
  <c r="P119"/>
  <c r="BK119"/>
  <c r="J119"/>
  <c r="BE119"/>
  <c r="BI117"/>
  <c r="BH117"/>
  <c r="BG117"/>
  <c r="BF117"/>
  <c r="T117"/>
  <c r="R117"/>
  <c r="P117"/>
  <c r="BK117"/>
  <c r="J117"/>
  <c r="BE117"/>
  <c r="BI114"/>
  <c r="BH114"/>
  <c r="BG114"/>
  <c r="BF114"/>
  <c r="T114"/>
  <c r="R114"/>
  <c r="P114"/>
  <c r="BK114"/>
  <c r="J114"/>
  <c r="BE114"/>
  <c r="BI112"/>
  <c r="BH112"/>
  <c r="BG112"/>
  <c r="BF112"/>
  <c r="T112"/>
  <c r="R112"/>
  <c r="P112"/>
  <c r="BK112"/>
  <c r="J112"/>
  <c r="BE112"/>
  <c r="BI110"/>
  <c r="BH110"/>
  <c r="BG110"/>
  <c r="BF110"/>
  <c r="T110"/>
  <c r="R110"/>
  <c r="P110"/>
  <c r="BK110"/>
  <c r="J110"/>
  <c r="BE110"/>
  <c r="BI106"/>
  <c r="BH106"/>
  <c r="BG106"/>
  <c r="BF106"/>
  <c r="T106"/>
  <c r="R106"/>
  <c r="P106"/>
  <c r="BK106"/>
  <c r="J106"/>
  <c r="BE106"/>
  <c r="BI102"/>
  <c r="BH102"/>
  <c r="BG102"/>
  <c r="BF102"/>
  <c r="T102"/>
  <c r="R102"/>
  <c r="P102"/>
  <c r="BK102"/>
  <c r="J102"/>
  <c r="BE102"/>
  <c r="BI98"/>
  <c r="BH98"/>
  <c r="BG98"/>
  <c r="BF98"/>
  <c r="T98"/>
  <c r="T97"/>
  <c r="T96"/>
  <c r="R98"/>
  <c r="R97"/>
  <c r="R96"/>
  <c r="P98"/>
  <c r="P97"/>
  <c r="P96"/>
  <c r="BK98"/>
  <c r="BK97"/>
  <c r="J97"/>
  <c r="BK96"/>
  <c r="J96"/>
  <c r="J98"/>
  <c r="BE98"/>
  <c r="J60"/>
  <c r="J59"/>
  <c r="BI94"/>
  <c r="BH94"/>
  <c r="BG94"/>
  <c r="BF94"/>
  <c r="T94"/>
  <c r="R94"/>
  <c r="P94"/>
  <c r="BK94"/>
  <c r="J94"/>
  <c r="BE94"/>
  <c r="BI92"/>
  <c r="BH92"/>
  <c r="BG92"/>
  <c r="BF92"/>
  <c r="T92"/>
  <c r="R92"/>
  <c r="P92"/>
  <c r="BK92"/>
  <c r="J92"/>
  <c r="BE92"/>
  <c r="BI89"/>
  <c r="BH89"/>
  <c r="BG89"/>
  <c r="BF89"/>
  <c r="T89"/>
  <c r="R89"/>
  <c r="P89"/>
  <c r="BK89"/>
  <c r="J89"/>
  <c r="BE89"/>
  <c r="BI87"/>
  <c r="F34"/>
  <c i="1" r="BD53"/>
  <c i="3" r="BH87"/>
  <c r="F33"/>
  <c i="1" r="BC53"/>
  <c i="3" r="BG87"/>
  <c r="F32"/>
  <c i="1" r="BB53"/>
  <c i="3" r="BF87"/>
  <c r="J31"/>
  <c i="1" r="AW53"/>
  <c i="3" r="F31"/>
  <c i="1" r="BA53"/>
  <c i="3" r="T87"/>
  <c r="T86"/>
  <c r="T85"/>
  <c r="T84"/>
  <c r="R87"/>
  <c r="R86"/>
  <c r="R85"/>
  <c r="R84"/>
  <c r="P87"/>
  <c r="P86"/>
  <c r="P85"/>
  <c r="P84"/>
  <c i="1" r="AU53"/>
  <c i="3" r="BK87"/>
  <c r="BK86"/>
  <c r="J86"/>
  <c r="BK85"/>
  <c r="J85"/>
  <c r="BK84"/>
  <c r="J84"/>
  <c r="J56"/>
  <c r="J27"/>
  <c i="1" r="AG53"/>
  <c i="3" r="J87"/>
  <c r="BE87"/>
  <c r="J30"/>
  <c i="1" r="AV53"/>
  <c i="3" r="F30"/>
  <c i="1" r="AZ53"/>
  <c i="3" r="J58"/>
  <c r="J57"/>
  <c r="J80"/>
  <c r="F80"/>
  <c r="F78"/>
  <c r="E76"/>
  <c r="J51"/>
  <c r="F51"/>
  <c r="F49"/>
  <c r="E47"/>
  <c r="J36"/>
  <c r="J18"/>
  <c r="E18"/>
  <c r="F81"/>
  <c r="F52"/>
  <c r="J17"/>
  <c r="J12"/>
  <c r="J78"/>
  <c r="J49"/>
  <c r="E7"/>
  <c r="E74"/>
  <c r="E45"/>
  <c i="1" r="AY52"/>
  <c r="AX52"/>
  <c i="2" r="BI238"/>
  <c r="BH238"/>
  <c r="BG238"/>
  <c r="BF238"/>
  <c r="T238"/>
  <c r="T237"/>
  <c r="T236"/>
  <c r="R238"/>
  <c r="R237"/>
  <c r="R236"/>
  <c r="P238"/>
  <c r="P237"/>
  <c r="P236"/>
  <c r="BK238"/>
  <c r="BK237"/>
  <c r="J237"/>
  <c r="BK236"/>
  <c r="J236"/>
  <c r="J238"/>
  <c r="BE238"/>
  <c r="J68"/>
  <c r="J67"/>
  <c r="BI230"/>
  <c r="BH230"/>
  <c r="BG230"/>
  <c r="BF230"/>
  <c r="T230"/>
  <c r="T229"/>
  <c r="R230"/>
  <c r="R229"/>
  <c r="P230"/>
  <c r="P229"/>
  <c r="BK230"/>
  <c r="BK229"/>
  <c r="J229"/>
  <c r="J230"/>
  <c r="BE230"/>
  <c r="J66"/>
  <c r="BI227"/>
  <c r="BH227"/>
  <c r="BG227"/>
  <c r="BF227"/>
  <c r="T227"/>
  <c r="R227"/>
  <c r="P227"/>
  <c r="BK227"/>
  <c r="J227"/>
  <c r="BE227"/>
  <c r="BI226"/>
  <c r="BH226"/>
  <c r="BG226"/>
  <c r="BF226"/>
  <c r="T226"/>
  <c r="R226"/>
  <c r="P226"/>
  <c r="BK226"/>
  <c r="J226"/>
  <c r="BE226"/>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1"/>
  <c r="BH221"/>
  <c r="BG221"/>
  <c r="BF221"/>
  <c r="T221"/>
  <c r="R221"/>
  <c r="P221"/>
  <c r="BK221"/>
  <c r="J221"/>
  <c r="BE221"/>
  <c r="BI219"/>
  <c r="BH219"/>
  <c r="BG219"/>
  <c r="BF219"/>
  <c r="T219"/>
  <c r="T218"/>
  <c r="R219"/>
  <c r="R218"/>
  <c r="P219"/>
  <c r="P218"/>
  <c r="BK219"/>
  <c r="BK218"/>
  <c r="J218"/>
  <c r="J219"/>
  <c r="BE219"/>
  <c r="J65"/>
  <c r="BI216"/>
  <c r="BH216"/>
  <c r="BG216"/>
  <c r="BF216"/>
  <c r="T216"/>
  <c r="R216"/>
  <c r="P216"/>
  <c r="BK216"/>
  <c r="J216"/>
  <c r="BE216"/>
  <c r="BI215"/>
  <c r="BH215"/>
  <c r="BG215"/>
  <c r="BF215"/>
  <c r="T215"/>
  <c r="R215"/>
  <c r="P215"/>
  <c r="BK215"/>
  <c r="J215"/>
  <c r="BE215"/>
  <c r="BI213"/>
  <c r="BH213"/>
  <c r="BG213"/>
  <c r="BF213"/>
  <c r="T213"/>
  <c r="T212"/>
  <c r="R213"/>
  <c r="R212"/>
  <c r="P213"/>
  <c r="P212"/>
  <c r="BK213"/>
  <c r="BK212"/>
  <c r="J212"/>
  <c r="J213"/>
  <c r="BE213"/>
  <c r="J64"/>
  <c r="BI210"/>
  <c r="BH210"/>
  <c r="BG210"/>
  <c r="BF210"/>
  <c r="T210"/>
  <c r="R210"/>
  <c r="P210"/>
  <c r="BK210"/>
  <c r="J210"/>
  <c r="BE210"/>
  <c r="BI207"/>
  <c r="BH207"/>
  <c r="BG207"/>
  <c r="BF207"/>
  <c r="T207"/>
  <c r="R207"/>
  <c r="P207"/>
  <c r="BK207"/>
  <c r="J207"/>
  <c r="BE207"/>
  <c r="BI205"/>
  <c r="BH205"/>
  <c r="BG205"/>
  <c r="BF205"/>
  <c r="T205"/>
  <c r="T204"/>
  <c r="R205"/>
  <c r="R204"/>
  <c r="P205"/>
  <c r="P204"/>
  <c r="BK205"/>
  <c r="BK204"/>
  <c r="J204"/>
  <c r="J205"/>
  <c r="BE205"/>
  <c r="J63"/>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2"/>
  <c r="BH192"/>
  <c r="BG192"/>
  <c r="BF192"/>
  <c r="T192"/>
  <c r="R192"/>
  <c r="P192"/>
  <c r="BK192"/>
  <c r="J192"/>
  <c r="BE192"/>
  <c r="BI190"/>
  <c r="BH190"/>
  <c r="BG190"/>
  <c r="BF190"/>
  <c r="T190"/>
  <c r="R190"/>
  <c r="P190"/>
  <c r="BK190"/>
  <c r="J190"/>
  <c r="BE190"/>
  <c r="BI189"/>
  <c r="BH189"/>
  <c r="BG189"/>
  <c r="BF189"/>
  <c r="T189"/>
  <c r="R189"/>
  <c r="P189"/>
  <c r="BK189"/>
  <c r="J189"/>
  <c r="BE189"/>
  <c r="BI188"/>
  <c r="BH188"/>
  <c r="BG188"/>
  <c r="BF188"/>
  <c r="T188"/>
  <c r="R188"/>
  <c r="P188"/>
  <c r="BK188"/>
  <c r="J188"/>
  <c r="BE188"/>
  <c r="BI186"/>
  <c r="BH186"/>
  <c r="BG186"/>
  <c r="BF186"/>
  <c r="T186"/>
  <c r="R186"/>
  <c r="P186"/>
  <c r="BK186"/>
  <c r="J186"/>
  <c r="BE186"/>
  <c r="BI185"/>
  <c r="BH185"/>
  <c r="BG185"/>
  <c r="BF185"/>
  <c r="T185"/>
  <c r="R185"/>
  <c r="P185"/>
  <c r="BK185"/>
  <c r="J185"/>
  <c r="BE185"/>
  <c r="BI184"/>
  <c r="BH184"/>
  <c r="BG184"/>
  <c r="BF184"/>
  <c r="T184"/>
  <c r="T183"/>
  <c r="R184"/>
  <c r="R183"/>
  <c r="P184"/>
  <c r="P183"/>
  <c r="BK184"/>
  <c r="BK183"/>
  <c r="J183"/>
  <c r="J184"/>
  <c r="BE184"/>
  <c r="J62"/>
  <c r="BI181"/>
  <c r="BH181"/>
  <c r="BG181"/>
  <c r="BF181"/>
  <c r="T181"/>
  <c r="R181"/>
  <c r="P181"/>
  <c r="BK181"/>
  <c r="J181"/>
  <c r="BE181"/>
  <c r="BI178"/>
  <c r="BH178"/>
  <c r="BG178"/>
  <c r="BF178"/>
  <c r="T178"/>
  <c r="R178"/>
  <c r="P178"/>
  <c r="BK178"/>
  <c r="J178"/>
  <c r="BE178"/>
  <c r="BI177"/>
  <c r="BH177"/>
  <c r="BG177"/>
  <c r="BF177"/>
  <c r="T177"/>
  <c r="R177"/>
  <c r="P177"/>
  <c r="BK177"/>
  <c r="J177"/>
  <c r="BE177"/>
  <c r="BI174"/>
  <c r="BH174"/>
  <c r="BG174"/>
  <c r="BF174"/>
  <c r="T174"/>
  <c r="R174"/>
  <c r="P174"/>
  <c r="BK174"/>
  <c r="J174"/>
  <c r="BE174"/>
  <c r="BI172"/>
  <c r="BH172"/>
  <c r="BG172"/>
  <c r="BF172"/>
  <c r="T172"/>
  <c r="R172"/>
  <c r="P172"/>
  <c r="BK172"/>
  <c r="J172"/>
  <c r="BE172"/>
  <c r="BI169"/>
  <c r="BH169"/>
  <c r="BG169"/>
  <c r="BF169"/>
  <c r="T169"/>
  <c r="R169"/>
  <c r="P169"/>
  <c r="BK169"/>
  <c r="J169"/>
  <c r="BE169"/>
  <c r="BI164"/>
  <c r="BH164"/>
  <c r="BG164"/>
  <c r="BF164"/>
  <c r="T164"/>
  <c r="R164"/>
  <c r="P164"/>
  <c r="BK164"/>
  <c r="J164"/>
  <c r="BE164"/>
  <c r="BI161"/>
  <c r="BH161"/>
  <c r="BG161"/>
  <c r="BF161"/>
  <c r="T161"/>
  <c r="R161"/>
  <c r="P161"/>
  <c r="BK161"/>
  <c r="J161"/>
  <c r="BE161"/>
  <c r="BI158"/>
  <c r="BH158"/>
  <c r="BG158"/>
  <c r="BF158"/>
  <c r="T158"/>
  <c r="R158"/>
  <c r="P158"/>
  <c r="BK158"/>
  <c r="J158"/>
  <c r="BE158"/>
  <c r="BI155"/>
  <c r="BH155"/>
  <c r="BG155"/>
  <c r="BF155"/>
  <c r="T155"/>
  <c r="R155"/>
  <c r="P155"/>
  <c r="BK155"/>
  <c r="J155"/>
  <c r="BE155"/>
  <c r="BI153"/>
  <c r="BH153"/>
  <c r="BG153"/>
  <c r="BF153"/>
  <c r="T153"/>
  <c r="R153"/>
  <c r="P153"/>
  <c r="BK153"/>
  <c r="J153"/>
  <c r="BE153"/>
  <c r="BI147"/>
  <c r="BH147"/>
  <c r="BG147"/>
  <c r="BF147"/>
  <c r="T147"/>
  <c r="R147"/>
  <c r="P147"/>
  <c r="BK147"/>
  <c r="J147"/>
  <c r="BE147"/>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5"/>
  <c r="BH135"/>
  <c r="BG135"/>
  <c r="BF135"/>
  <c r="T135"/>
  <c r="R135"/>
  <c r="P135"/>
  <c r="BK135"/>
  <c r="J135"/>
  <c r="BE135"/>
  <c r="BI131"/>
  <c r="BH131"/>
  <c r="BG131"/>
  <c r="BF131"/>
  <c r="T131"/>
  <c r="R131"/>
  <c r="P131"/>
  <c r="BK131"/>
  <c r="J131"/>
  <c r="BE131"/>
  <c r="BI127"/>
  <c r="BH127"/>
  <c r="BG127"/>
  <c r="BF127"/>
  <c r="T127"/>
  <c r="R127"/>
  <c r="P127"/>
  <c r="BK127"/>
  <c r="J127"/>
  <c r="BE127"/>
  <c r="BI123"/>
  <c r="BH123"/>
  <c r="BG123"/>
  <c r="BF123"/>
  <c r="T123"/>
  <c r="R123"/>
  <c r="P123"/>
  <c r="BK123"/>
  <c r="J123"/>
  <c r="BE123"/>
  <c r="BI119"/>
  <c r="BH119"/>
  <c r="BG119"/>
  <c r="BF119"/>
  <c r="T119"/>
  <c r="R119"/>
  <c r="P119"/>
  <c r="BK119"/>
  <c r="J119"/>
  <c r="BE119"/>
  <c r="BI115"/>
  <c r="BH115"/>
  <c r="BG115"/>
  <c r="BF115"/>
  <c r="T115"/>
  <c r="T114"/>
  <c r="T113"/>
  <c r="R115"/>
  <c r="R114"/>
  <c r="R113"/>
  <c r="P115"/>
  <c r="P114"/>
  <c r="P113"/>
  <c r="BK115"/>
  <c r="BK114"/>
  <c r="J114"/>
  <c r="BK113"/>
  <c r="J113"/>
  <c r="J115"/>
  <c r="BE115"/>
  <c r="J61"/>
  <c r="J60"/>
  <c r="BI111"/>
  <c r="BH111"/>
  <c r="BG111"/>
  <c r="BF111"/>
  <c r="T111"/>
  <c r="R111"/>
  <c r="P111"/>
  <c r="BK111"/>
  <c r="J111"/>
  <c r="BE111"/>
  <c r="BI109"/>
  <c r="BH109"/>
  <c r="BG109"/>
  <c r="BF109"/>
  <c r="T109"/>
  <c r="R109"/>
  <c r="P109"/>
  <c r="BK109"/>
  <c r="J109"/>
  <c r="BE109"/>
  <c r="BI106"/>
  <c r="BH106"/>
  <c r="BG106"/>
  <c r="BF106"/>
  <c r="T106"/>
  <c r="R106"/>
  <c r="P106"/>
  <c r="BK106"/>
  <c r="J106"/>
  <c r="BE106"/>
  <c r="BI104"/>
  <c r="BH104"/>
  <c r="BG104"/>
  <c r="BF104"/>
  <c r="T104"/>
  <c r="R104"/>
  <c r="P104"/>
  <c r="BK104"/>
  <c r="J104"/>
  <c r="BE104"/>
  <c r="BI101"/>
  <c r="BH101"/>
  <c r="BG101"/>
  <c r="BF101"/>
  <c r="T101"/>
  <c r="T100"/>
  <c r="R101"/>
  <c r="R100"/>
  <c r="P101"/>
  <c r="P100"/>
  <c r="BK101"/>
  <c r="BK100"/>
  <c r="J100"/>
  <c r="J101"/>
  <c r="BE101"/>
  <c r="J59"/>
  <c r="BI97"/>
  <c r="BH97"/>
  <c r="BG97"/>
  <c r="BF97"/>
  <c r="T97"/>
  <c r="R97"/>
  <c r="P97"/>
  <c r="BK97"/>
  <c r="J97"/>
  <c r="BE97"/>
  <c r="BI94"/>
  <c r="BH94"/>
  <c r="BG94"/>
  <c r="BF94"/>
  <c r="T94"/>
  <c r="R94"/>
  <c r="P94"/>
  <c r="BK94"/>
  <c r="J94"/>
  <c r="BE94"/>
  <c r="BI91"/>
  <c r="F34"/>
  <c i="1" r="BD52"/>
  <c i="2" r="BH91"/>
  <c r="F33"/>
  <c i="1" r="BC52"/>
  <c i="2" r="BG91"/>
  <c r="F32"/>
  <c i="1" r="BB52"/>
  <c i="2" r="BF91"/>
  <c r="J31"/>
  <c i="1" r="AW52"/>
  <c i="2" r="F31"/>
  <c i="1" r="BA52"/>
  <c i="2" r="T91"/>
  <c r="T90"/>
  <c r="T89"/>
  <c r="T88"/>
  <c r="R91"/>
  <c r="R90"/>
  <c r="R89"/>
  <c r="R88"/>
  <c r="P91"/>
  <c r="P90"/>
  <c r="P89"/>
  <c r="P88"/>
  <c i="1" r="AU52"/>
  <c i="2" r="BK91"/>
  <c r="BK90"/>
  <c r="J90"/>
  <c r="BK89"/>
  <c r="J89"/>
  <c r="BK88"/>
  <c r="J88"/>
  <c r="J56"/>
  <c r="J27"/>
  <c i="1" r="AG52"/>
  <c i="2" r="J91"/>
  <c r="BE91"/>
  <c r="J30"/>
  <c i="1" r="AV52"/>
  <c i="2" r="F30"/>
  <c i="1" r="AZ52"/>
  <c i="2" r="J58"/>
  <c r="J57"/>
  <c r="J84"/>
  <c r="F84"/>
  <c r="F82"/>
  <c r="E80"/>
  <c r="J51"/>
  <c r="F51"/>
  <c r="F49"/>
  <c r="E47"/>
  <c r="J36"/>
  <c r="J18"/>
  <c r="E18"/>
  <c r="F85"/>
  <c r="F52"/>
  <c r="J17"/>
  <c r="J12"/>
  <c r="J82"/>
  <c r="J49"/>
  <c r="E7"/>
  <c r="E78"/>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<sst xmlns="http://schemas.openxmlformats.org/spreadsheetml/2006/main">
  <si>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</si>
  <si>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</si>
  <si>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</si>
  <si>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</si>
  <si>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</si>
  <si>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</si>
  <si>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</si>
  <si>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{71085b92-a085-410d-ad22-6d77be013977}</t>
  </si>
  <si>
    <t>0,01</t>
  </si>
  <si>
    <t>21</t>
  </si>
  <si>
    <t>15</t>
  </si>
  <si>
    <t>REKAPITULACE STAVBY</t>
  </si>
  <si>
    <t xml:space="preserve">v ---  níže se nacházejí doplnkové a pomocné údaje k sestavám  --- v</t>
  </si>
  <si>
    <t>Návod na vyplnění</t>
  </si>
  <si>
    <t>0,001</t>
  </si>
  <si>
    <t>Kód:</t>
  </si>
  <si>
    <t>17607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</si>
  <si>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</si>
  <si>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</si>
  <si>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střešní krytiny na objektu MŠ Mozartova 9, Ostrava</t>
  </si>
  <si>
    <t>KSO:</t>
  </si>
  <si>
    <t>801 31 1</t>
  </si>
  <si>
    <t>CC-CZ:</t>
  </si>
  <si>
    <t/>
  </si>
  <si>
    <t>Místo:</t>
  </si>
  <si>
    <t>Ostrava</t>
  </si>
  <si>
    <t>Datum:</t>
  </si>
  <si>
    <t>27. 7. 2017</t>
  </si>
  <si>
    <t>CZ-CPV:</t>
  </si>
  <si>
    <t>45214100-1stav.práce</t>
  </si>
  <si>
    <t>Zadavatel:</t>
  </si>
  <si>
    <t>IČ:</t>
  </si>
  <si>
    <t>Statutární město Ostrava</t>
  </si>
  <si>
    <t>DIČ:</t>
  </si>
  <si>
    <t>Uchazeč:</t>
  </si>
  <si>
    <t>Vyplň údaj</t>
  </si>
  <si>
    <t>Projektant:</t>
  </si>
  <si>
    <t>ing.arch.,et.ing. Jan Fridrich</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</si>
  <si>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</si>
  <si>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</si>
  <si>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</si>
  <si>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</si>
  <si>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</si>
  <si>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</si>
  <si>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</si>
  <si>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</si>
  <si>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</si>
  <si>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</si>
  <si>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</si>
  <si>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</si>
  <si>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</si>
  <si>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</si>
  <si>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</si>
  <si>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</si>
  <si>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</si>
  <si>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</si>
  <si>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</si>
  <si>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</si>
  <si>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</si>
  <si>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</si>
  <si>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</si>
  <si>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</si>
  <si>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</si>
  <si>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</si>
  <si>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</si>
  <si>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</si>
  <si>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</si>
  <si>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</si>
  <si>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</si>
  <si>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</si>
  <si>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</si>
  <si>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</si>
  <si>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</si>
  <si>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</si>
  <si>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</si>
  <si>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</si>
  <si>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</si>
  <si>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</si>
  <si>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</si>
  <si>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</si>
  <si>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176071</t>
  </si>
  <si>
    <t>Hlavní střecha</t>
  </si>
  <si>
    <t>STA</t>
  </si>
  <si>
    <t>1</t>
  </si>
  <si>
    <t>{546d1b51-8351-4a56-96a0-f26a65c01985}</t>
  </si>
  <si>
    <t>2</t>
  </si>
  <si>
    <t>176072</t>
  </si>
  <si>
    <t>Vedlejší střecha</t>
  </si>
  <si>
    <t>{ed4c5415-5c4c-462b-8b6d-3d2d1433cf2a}</t>
  </si>
  <si>
    <t>176073</t>
  </si>
  <si>
    <t>Vedlejší a ostatní náklady</t>
  </si>
  <si>
    <t>{554770fb-b7f4-49b3-9a25-272d4b169a13}</t>
  </si>
  <si>
    <t>1) Krycí list soupisu</t>
  </si>
  <si>
    <t>2) Rekapitulace</t>
  </si>
  <si>
    <t>3) Soupis prací</t>
  </si>
  <si>
    <t>Zpět na list:</t>
  </si>
  <si>
    <t>Rekapitulace stavby</t>
  </si>
  <si>
    <t>KRYCÍ LIST SOUPISU</t>
  </si>
  <si>
    <t>Objekt:</t>
  </si>
  <si>
    <t>176071 - Hlavní střecha</t>
  </si>
  <si>
    <t>REKAPITULACE ČLENĚNÍ SOUPISU PRACÍ</t>
  </si>
  <si>
    <t>Kód dílu - Popis</t>
  </si>
  <si>
    <t>Cena celkem [CZK]</t>
  </si>
  <si>
    <t>Náklady soupisu celkem</t>
  </si>
  <si>
    <t>-1</t>
  </si>
  <si>
    <t>HSV - Práce a dodávky HSV</t>
  </si>
  <si>
    <t xml:space="preserve">    9 - Ostatní konstrukce a práce, bourání</t>
  </si>
  <si>
    <t xml:space="preserve">    997 - Přesun sutě</t>
  </si>
  <si>
    <t>PSV - Práce a dodávky PSV</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</si>
  <si>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</si>
  <si>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</si>
  <si>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</si>
  <si>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</si>
  <si>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</si>
  <si>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783 - Dokončovací práce - nátěry</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</si>
  <si>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</si>
  <si>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</si>
  <si>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</si>
  <si>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</si>
  <si>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</si>
  <si>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</si>
  <si>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</si>
  <si>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</si>
  <si>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</si>
  <si>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</si>
  <si>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</si>
  <si>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</si>
  <si>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</si>
  <si>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</si>
  <si>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</si>
  <si>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</si>
  <si>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</si>
  <si>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</si>
  <si>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</si>
  <si>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9</t>
  </si>
  <si>
    <t>Ostatní konstrukce a práce, bourání</t>
  </si>
  <si>
    <t>K</t>
  </si>
  <si>
    <t>953942841</t>
  </si>
  <si>
    <t>Osazování drobných kovových předmětů se zalitím maltou cementovou, do vysekaných kapes nebo připravených otvorů stoliček pro komínové lávky, stupadel apod., prováděné současně při zdění</t>
  </si>
  <si>
    <t>kus</t>
  </si>
  <si>
    <t>CS ÚRS 2017 01</t>
  </si>
  <si>
    <t>4</t>
  </si>
  <si>
    <t>-1587996816</t>
  </si>
  <si>
    <t>PSC</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</si>
  <si>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</si>
  <si>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VV</t>
  </si>
  <si>
    <t>6+2*2</t>
  </si>
  <si>
    <t>962032641</t>
  </si>
  <si>
    <t>Bourání zdiva nadzákladového z cihel nebo tvárnic komínového z cihel pálených, šamotových nebo vápenopískových nad střechou na maltu cementovou</t>
  </si>
  <si>
    <t>m3</t>
  </si>
  <si>
    <t>-236484776</t>
  </si>
  <si>
    <t xml:space="preserve">Poznámka k souboru cen:_x000d_
1. Bourání pilířů o průřezu přes 0,36 m2 se oceňuje příslušnými cenami -2230, -2231, -2240, -2241,-2253 a -2254 jako bourání zdiva nadzákladového cihelného. </t>
  </si>
  <si>
    <t>2,0*0,5*1,3+0,9*0,5*1,3</t>
  </si>
  <si>
    <t>3</t>
  </si>
  <si>
    <t>968062244</t>
  </si>
  <si>
    <t>Vybourání dřevěných rámů oken s křídly, dveřních zárubní, vrat, stěn, ostění nebo obkladů rámů oken s křídly jednoduchých, plochy do 1 m2</t>
  </si>
  <si>
    <t>m2</t>
  </si>
  <si>
    <t>1668955983</t>
  </si>
  <si>
    <t xml:space="preserve">Poznámka k souboru cen:_x000d_
1. V cenách -2244 až -2747 jsou započteny i náklady na vyvěšení křídel. </t>
  </si>
  <si>
    <t>0,6*0,9*2</t>
  </si>
  <si>
    <t>997</t>
  </si>
  <si>
    <t>Přesun sutě</t>
  </si>
  <si>
    <t>997013113</t>
  </si>
  <si>
    <t>Vnitrostaveništní doprava suti a vybouraných hmot vodorovně do 50 m svisle s použitím mechanizace pro budovy a haly výšky přes 9 do 12 m</t>
  </si>
  <si>
    <t>t</t>
  </si>
  <si>
    <t>1880160409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</si>
  <si>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</si>
  <si>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3,194+4,943</t>
  </si>
  <si>
    <t>5</t>
  </si>
  <si>
    <t>997013509</t>
  </si>
  <si>
    <t>Odvoz suti a vybouraných hmot na skládku nebo meziskládku se složením, na vzdálenost Příplatek k ceně za každý další i započatý 1 km přes 1 km</t>
  </si>
  <si>
    <t>1689194302</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</si>
  <si>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</si>
  <si>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6</t>
  </si>
  <si>
    <t>997013511</t>
  </si>
  <si>
    <t>Odvoz suti a vybouraných hmot z meziskládky na skládku s naložením a se složením, na vzdálenost do 1 km</t>
  </si>
  <si>
    <t>-884302561</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</si>
  <si>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</si>
  <si>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8,137*14</t>
  </si>
  <si>
    <t>7</t>
  </si>
  <si>
    <t>997013803</t>
  </si>
  <si>
    <t>Poplatek za uložení stavebního odpadu na skládce (skládkovné) z keramických materiálů</t>
  </si>
  <si>
    <t>1873951314</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</si>
  <si>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</si>
  <si>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8</t>
  </si>
  <si>
    <t>997013811</t>
  </si>
  <si>
    <t>Poplatek za uložení stavebního odpadu na skládce (skládkovné) dřevěného</t>
  </si>
  <si>
    <t>1975937797</t>
  </si>
  <si>
    <t>PSV</t>
  </si>
  <si>
    <t>Práce a dodávky PSV</t>
  </si>
  <si>
    <t>762</t>
  </si>
  <si>
    <t>Konstrukce tesařské</t>
  </si>
  <si>
    <t>762331911</t>
  </si>
  <si>
    <t>Vázané konstrukce krovů vyřezání části střešní vazby průřezové plochy řeziva do 120 cm2, délky krovového prvku do 3 m</t>
  </si>
  <si>
    <t>m</t>
  </si>
  <si>
    <t>16</t>
  </si>
  <si>
    <t>477341002</t>
  </si>
  <si>
    <t xml:space="preserve">Poznámka k souboru cen:_x000d_
1. U položek vyřezání střešní vazby -1911 až -1954 se množství měrných jednotek určuje v m délky prvků, bez čepů. 2. U položek doplnění části střešní vazby -2921 až -3915 se množství měrných jednotek určuje v m součtem délek jednotlivých prvků. 3. Ceny lze použít i pro ocenění oprav prostorových vázáných konstrukcí. </t>
  </si>
  <si>
    <t>odhad 20%</t>
  </si>
  <si>
    <t>(5,3+21,3+8,0)*0,2</t>
  </si>
  <si>
    <t>10</t>
  </si>
  <si>
    <t>762331921</t>
  </si>
  <si>
    <t>Vázané konstrukce krovů vyřezání části střešní vazby průřezové plochy řeziva přes 120 do 224 cm2, délky vyřezané části krovového prvku do 3 m</t>
  </si>
  <si>
    <t>529762797</t>
  </si>
  <si>
    <t>(247,2+35,5+52,8+20,0+25,9+12,3)*0,2</t>
  </si>
  <si>
    <t>11</t>
  </si>
  <si>
    <t>762331931</t>
  </si>
  <si>
    <t>Vázané konstrukce krovů vyřezání části střešní vazby průřezové plochy řeziva přes 224 do 288 cm2, délky vyřezané části krovového prvku do 3 m</t>
  </si>
  <si>
    <t>851900434</t>
  </si>
  <si>
    <t>13,3*0,2</t>
  </si>
  <si>
    <t>12</t>
  </si>
  <si>
    <t>762331941</t>
  </si>
  <si>
    <t>Vázané konstrukce krovů vyřezání části střešní vazby průřezové plochy řeziva přes 288 do 450 cm2, délky vyřezané části krovového prvku do 3 m</t>
  </si>
  <si>
    <t>1624472601</t>
  </si>
  <si>
    <t>34,1*0,2</t>
  </si>
  <si>
    <t>13</t>
  </si>
  <si>
    <t>762332142</t>
  </si>
  <si>
    <t>Montáž vázaných konstrukcí krovů střech pultových, sedlových, valbových, stanových čtvercového nebo obdélníkového půdorysu, z řeziva hraněného s použitím ocelových spojek (spojky ve specifikaci), přes 120 do 224 cm2 průřezové plochy</t>
  </si>
  <si>
    <t>333099968</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</si>
  <si>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</si>
  <si>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prvek TN 1</t>
  </si>
  <si>
    <t>11,35*2</t>
  </si>
  <si>
    <t>14</t>
  </si>
  <si>
    <t>M</t>
  </si>
  <si>
    <t>605111300</t>
  </si>
  <si>
    <t>řezivo stavební fošny prismované (středové) šířky 160 - 220 mm délky 2 - 5 m</t>
  </si>
  <si>
    <t>32</t>
  </si>
  <si>
    <t>-2060329652</t>
  </si>
  <si>
    <t>22,700*0,08*0,2</t>
  </si>
  <si>
    <t>0,363*1,1 'Přepočtené koeficientem množství</t>
  </si>
  <si>
    <t>762332921</t>
  </si>
  <si>
    <t>Vázané konstrukce krovů doplnění části střešní vazby z hranolů, nebo hranolků (materiál v ceně), průřezové plochy do 120 cm2</t>
  </si>
  <si>
    <t>-1897070873</t>
  </si>
  <si>
    <t>762332922</t>
  </si>
  <si>
    <t>Vázané konstrukce krovů doplnění části střešní vazby z hranolů, nebo hranolků (materiál v ceně), průřezové plochy přes 120 do 224 cm2</t>
  </si>
  <si>
    <t>2033579511</t>
  </si>
  <si>
    <t>17</t>
  </si>
  <si>
    <t>762332923</t>
  </si>
  <si>
    <t>Vázané konstrukce krovů doplnění části střešní vazby z hranolů, nebo hranolků (materiál v ceně), průřezové plochy přes 224 do 288 cm2</t>
  </si>
  <si>
    <t>1178633226</t>
  </si>
  <si>
    <t>18</t>
  </si>
  <si>
    <t>762332924</t>
  </si>
  <si>
    <t>Vázané konstrukce krovů doplnění části střešní vazby z hranolů, nebo hranolků (materiál v ceně), průřezové plochy přes 288 do 450 cm2</t>
  </si>
  <si>
    <t>1840176850</t>
  </si>
  <si>
    <t>6,82</t>
  </si>
  <si>
    <t>19</t>
  </si>
  <si>
    <t>762341047</t>
  </si>
  <si>
    <t>Bednění a laťování bednění střech rovných sklonu do 60 st. s vyřezáním otvorů z dřevoštěpkových desek šroubovaných na rošt 25 mm na pero a drážku, tloušťky desky</t>
  </si>
  <si>
    <t>2144378510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</si>
  <si>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</si>
  <si>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249,95</t>
  </si>
  <si>
    <t>vikýře</t>
  </si>
  <si>
    <t>1,9*1,0*0,5*2*2</t>
  </si>
  <si>
    <t>Součet</t>
  </si>
  <si>
    <t>20</t>
  </si>
  <si>
    <t>762342214</t>
  </si>
  <si>
    <t>Bednění a laťování montáž laťování střech jednoduchých sklonu do 60 st. při osové vzdálenosti latí přes 150 do 360 mm</t>
  </si>
  <si>
    <t>-787719919</t>
  </si>
  <si>
    <t>605141140</t>
  </si>
  <si>
    <t>řezivo jehličnaté latě střešní impregnované dl 4 m</t>
  </si>
  <si>
    <t>903808549</t>
  </si>
  <si>
    <t>((17,4+5,45)*0,5*24*2+11,95*0,5*24*2)*0,04*0,06</t>
  </si>
  <si>
    <t>2,004*1,1 'Přepočtené koeficientem množství</t>
  </si>
  <si>
    <t>22</t>
  </si>
  <si>
    <t>762342441</t>
  </si>
  <si>
    <t>Bednění a laťování montáž lišt trojúhelníkových nebo kontralatí</t>
  </si>
  <si>
    <t>-1194382094</t>
  </si>
  <si>
    <t>247,2+35,5</t>
  </si>
  <si>
    <t>23</t>
  </si>
  <si>
    <t>-1981507183</t>
  </si>
  <si>
    <t>(247,2+35,5)*0,04*0,06</t>
  </si>
  <si>
    <t>0,678*1,1 'Přepočtené koeficientem množství</t>
  </si>
  <si>
    <t>24</t>
  </si>
  <si>
    <t>762342812</t>
  </si>
  <si>
    <t>Demontáž bednění a laťování laťování střech sklonu do 60 st. se všemi nadstřešními konstrukcemi, z latí průřezové plochy do 25 cm2 při osové vzdálenosti přes 0,22 do 0,50 m</t>
  </si>
  <si>
    <t>1535784174</t>
  </si>
  <si>
    <t>0,9*1,0*0,5*2*4</t>
  </si>
  <si>
    <t>25</t>
  </si>
  <si>
    <t>762351811</t>
  </si>
  <si>
    <t>Demontáž nadstřešních konstrukcí krovů stěn, dýmníků, výparníků, světlíků z hraněného řeziva, průřezové plochy do 120 cm2</t>
  </si>
  <si>
    <t>-1688741190</t>
  </si>
  <si>
    <t>odhad</t>
  </si>
  <si>
    <t>24,0*2</t>
  </si>
  <si>
    <t>26</t>
  </si>
  <si>
    <t>762353220</t>
  </si>
  <si>
    <t>Montáž nadstřešních konstrukcí střešních vikýřů z hraněného řeziva, pultových, průřezové plochy přes 100 do 144 cm2</t>
  </si>
  <si>
    <t>-1607591467</t>
  </si>
  <si>
    <t>27</t>
  </si>
  <si>
    <t>605111600</t>
  </si>
  <si>
    <t>řezivo jehličnaté hranol dl 3 - 3,5 m jakost I.</t>
  </si>
  <si>
    <t>386141110</t>
  </si>
  <si>
    <t>48,0*0,12*0,12</t>
  </si>
  <si>
    <t>0,691*1,1 'Přepočtené koeficientem množství</t>
  </si>
  <si>
    <t>28</t>
  </si>
  <si>
    <t>762354812</t>
  </si>
  <si>
    <t>Demontáž nadstřešních konstrukcí krovů střešních vikýřů pultových</t>
  </si>
  <si>
    <t>-264965909</t>
  </si>
  <si>
    <t>29</t>
  </si>
  <si>
    <t>762395000</t>
  </si>
  <si>
    <t>Spojovací prostředky krovů, bednění a laťování, nadstřešních konstrukcí svory, prkna, hřebíky, pásová ocel, vruty</t>
  </si>
  <si>
    <t>-634316306</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</si>
  <si>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</si>
  <si>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0,399+2,004+0,678+0,691</t>
  </si>
  <si>
    <t>30</t>
  </si>
  <si>
    <t>998762103</t>
  </si>
  <si>
    <t>Přesun hmot pro konstrukce tesařské stanovený z hmotnosti přesunovaného materiálu vodorovná dopravní vzdálenost do 50 m v objektech výšky přes 12 do 24 m</t>
  </si>
  <si>
    <t>1044672984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</si>
  <si>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</si>
  <si>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</si>
  <si>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</si>
  <si>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31</t>
  </si>
  <si>
    <t>764001831</t>
  </si>
  <si>
    <t>Demontáž klempířských konstrukcí krytiny z taškových tabulí do suti</t>
  </si>
  <si>
    <t>-308457539</t>
  </si>
  <si>
    <t>764001861</t>
  </si>
  <si>
    <t>Demontáž klempířských konstrukcí oplechování hřebene z hřebenáčů do suti</t>
  </si>
  <si>
    <t>-1503111454</t>
  </si>
  <si>
    <t>33</t>
  </si>
  <si>
    <t>764001881</t>
  </si>
  <si>
    <t>Demontáž klempířských konstrukcí oplechování nároží z hřebenáčů do suti</t>
  </si>
  <si>
    <t>-959484173</t>
  </si>
  <si>
    <t>6,878*4+3,0*2</t>
  </si>
  <si>
    <t>34</t>
  </si>
  <si>
    <t>764002821</t>
  </si>
  <si>
    <t>Demontáž klempířských konstrukcí střešního výlezu do suti</t>
  </si>
  <si>
    <t>-2118333842</t>
  </si>
  <si>
    <t>35</t>
  </si>
  <si>
    <t>764002871</t>
  </si>
  <si>
    <t>Demontáž klempířských konstrukcí lemování zdí do suti</t>
  </si>
  <si>
    <t>-1616811139</t>
  </si>
  <si>
    <t>36</t>
  </si>
  <si>
    <t>764004801</t>
  </si>
  <si>
    <t>Demontáž klempířských konstrukcí žlabu podokapního do suti</t>
  </si>
  <si>
    <t>326594568</t>
  </si>
  <si>
    <t>17,7*2+11,95*2+7,15+1,8*2</t>
  </si>
  <si>
    <t>37</t>
  </si>
  <si>
    <t>764111653</t>
  </si>
  <si>
    <t>Krytina ze svitků nebo z taškových tabulí z pozinkovaného plechu s povrchovou úpravou s úpravou u okapů, prostupů a výčnělků střechy rovné z taškových tabulí, sklon střechy přes 30 do 60 st.</t>
  </si>
  <si>
    <t>1959498282</t>
  </si>
  <si>
    <t>38</t>
  </si>
  <si>
    <t>764211605</t>
  </si>
  <si>
    <t>Oplechování střešních prvků z pozinkovaného plechu s povrchovou úpravou hřebene větraného z hřebenáčů oblých, včetně větracího pásu rš 400 mm</t>
  </si>
  <si>
    <t>640329525</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</si>
  <si>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</si>
  <si>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39</t>
  </si>
  <si>
    <t>764211655</t>
  </si>
  <si>
    <t>Oplechování střešních prvků z pozinkovaného plechu s povrchovou úpravou nároží větraného, včetně větracího pásu rš 400 mm</t>
  </si>
  <si>
    <t>-400849557</t>
  </si>
  <si>
    <t>40</t>
  </si>
  <si>
    <t>764213652</t>
  </si>
  <si>
    <t>Oplechování střešních prvků z pozinkovaného plechu s povrchovou úpravou střešní výlez rozměru 600 x 600 mm, střechy s krytinou skládanou nebo plechovou</t>
  </si>
  <si>
    <t>1345196874</t>
  </si>
  <si>
    <t>41</t>
  </si>
  <si>
    <t>764311606</t>
  </si>
  <si>
    <t>Lemování zdí z pozinkovaného plechu s povrchovou úpravou boční nebo horní rovné, střech s krytinou prejzovou nebo vlnitou rš 500 mm</t>
  </si>
  <si>
    <t>-12171718</t>
  </si>
  <si>
    <t>42</t>
  </si>
  <si>
    <t>764511602</t>
  </si>
  <si>
    <t>Žlab podokapní z pozinkovaného plechu s povrchovou úpravou včetně háků a čel půlkruhový rš 330 mm</t>
  </si>
  <si>
    <t>920019785</t>
  </si>
  <si>
    <t>43</t>
  </si>
  <si>
    <t>764511642</t>
  </si>
  <si>
    <t>Žlab podokapní z pozinkovaného plechu s povrchovou úpravou včetně háků a čel kotlík oválný (trychtýřový), rš žlabu/průměr svodu 330/100 mm</t>
  </si>
  <si>
    <t>2147170909</t>
  </si>
  <si>
    <t>44</t>
  </si>
  <si>
    <t>998764103</t>
  </si>
  <si>
    <t>Přesun hmot pro konstrukce klempířské stanovený z hmotnosti přesunovaného materiálu vodorovná dopravní vzdálenost do 50 m v objektech výšky přes 12 do 24 m</t>
  </si>
  <si>
    <t>466019020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</si>
  <si>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</si>
  <si>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</si>
  <si>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</si>
  <si>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45</t>
  </si>
  <si>
    <t>765191023</t>
  </si>
  <si>
    <t>Montáž pojistné hydroizolační fólie kladené ve sklonu přes 20 st. s lepenými přesahy na bednění nebo tepelnou izolaci</t>
  </si>
  <si>
    <t>-285092154</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</si>
  <si>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</si>
  <si>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46</t>
  </si>
  <si>
    <t>283292950</t>
  </si>
  <si>
    <t>membrána podstřešní (reakce na oheň - třída E) 150 g/m2 s aplikovanou spojovací páskou</t>
  </si>
  <si>
    <t>-302755106</t>
  </si>
  <si>
    <t>249,95*1,15 'Přepočtené koeficientem množství</t>
  </si>
  <si>
    <t>47</t>
  </si>
  <si>
    <t>998765103</t>
  </si>
  <si>
    <t>Přesun hmot pro krytiny skládané stanovený z hmotnosti přesunovaného materiálu vodorovná dopravní vzdálenost do 50 m na objektech výšky přes 12 do 24 m</t>
  </si>
  <si>
    <t>-1750592989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</si>
  <si>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</si>
  <si>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766</t>
  </si>
  <si>
    <t>Konstrukce truhlářské</t>
  </si>
  <si>
    <t>48</t>
  </si>
  <si>
    <t>766622215</t>
  </si>
  <si>
    <t>Montáž oken plastových plochy do 1 m2 včetně montáže rámu na polyuretanovou pěnu otevíravých nebo sklápěcích do dřevěné konstrukce</t>
  </si>
  <si>
    <t>-904145925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</si>
  <si>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</si>
  <si>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49</t>
  </si>
  <si>
    <t>611400140</t>
  </si>
  <si>
    <t>okno plastové jednokřídlé otvíravé a vyklápěcí pravé 60 x 90 cm</t>
  </si>
  <si>
    <t>vlastní</t>
  </si>
  <si>
    <t>-1273781394</t>
  </si>
  <si>
    <t>50</t>
  </si>
  <si>
    <t>998766103</t>
  </si>
  <si>
    <t>Přesun hmot pro konstrukce truhlářské stanovený z hmotnosti přesunovaného materiálu vodorovná dopravní vzdálenost do 50 m v objektech výšky přes 12 do 24 m</t>
  </si>
  <si>
    <t>185684700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</si>
  <si>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</si>
  <si>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</si>
  <si>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</si>
  <si>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51</t>
  </si>
  <si>
    <t>767851104</t>
  </si>
  <si>
    <t>Montáž komínových lávek kompletní celé lávky</t>
  </si>
  <si>
    <t>-238677229</t>
  </si>
  <si>
    <t xml:space="preserve">Poznámka k souboru cen:_x000d_
1. V cenách -1102 a -1104 je započtena i montáž zábradlí. </t>
  </si>
  <si>
    <t>52</t>
  </si>
  <si>
    <t>553446840</t>
  </si>
  <si>
    <t>lávka komínová 250 x 2000</t>
  </si>
  <si>
    <t>-656126238</t>
  </si>
  <si>
    <t>53</t>
  </si>
  <si>
    <t>553446860</t>
  </si>
  <si>
    <t>lávka komínová 250 x 3000</t>
  </si>
  <si>
    <t>1376534244</t>
  </si>
  <si>
    <t>54</t>
  </si>
  <si>
    <t>553446880</t>
  </si>
  <si>
    <t>šroub k lávce komínová sada 4 kusy</t>
  </si>
  <si>
    <t>sada</t>
  </si>
  <si>
    <t>294613913</t>
  </si>
  <si>
    <t>55</t>
  </si>
  <si>
    <t>553446900</t>
  </si>
  <si>
    <t>spojka lávky komínové sada 2 kusy</t>
  </si>
  <si>
    <t>-1553441700</t>
  </si>
  <si>
    <t>56</t>
  </si>
  <si>
    <t>553446800</t>
  </si>
  <si>
    <t>lávka komínová 250 x500</t>
  </si>
  <si>
    <t>-532356336</t>
  </si>
  <si>
    <t>57</t>
  </si>
  <si>
    <t>553446920</t>
  </si>
  <si>
    <t xml:space="preserve">držák lávky_x000d_
</t>
  </si>
  <si>
    <t>1831552789</t>
  </si>
  <si>
    <t>58</t>
  </si>
  <si>
    <t>998767103</t>
  </si>
  <si>
    <t>Přesun hmot pro zámečnické konstrukce stanovený z hmotnosti přesunovaného materiálu vodorovná dopravní vzdálenost do 50 m v objektech výšky přes 12 do 24 m</t>
  </si>
  <si>
    <t>1227779005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</si>
  <si>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</si>
  <si>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</si>
  <si>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</si>
  <si>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59</t>
  </si>
  <si>
    <t>783213121</t>
  </si>
  <si>
    <t>Napouštěcí nátěr tesařských konstrukcí zabudovaných do konstrukce proti dřevokazným houbám, hmyzu a plísním dvojnásobný syntetický</t>
  </si>
  <si>
    <t>-227664672</t>
  </si>
  <si>
    <t xml:space="preserve">Poznámka k souboru cen:_x000d_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</si>
  <si>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247,2*0,12*4+35,5*0,13*4+52,8*0,12*4+(0,075+0,15)*2*(5,3+21,3+8,0)</t>
  </si>
  <si>
    <t>13,3*0,15*4+20,0*(0,12+0,15)*2+25,9*(0,14+0,16)*2+34,1*(0,2+0,22)*2</t>
  </si>
  <si>
    <t>12,3*(0,12+0,13)*2+22,5*(0,08+0,2)</t>
  </si>
  <si>
    <t>Práce a dodávky M</t>
  </si>
  <si>
    <t>21-M</t>
  </si>
  <si>
    <t>Elektromontáže</t>
  </si>
  <si>
    <t>60</t>
  </si>
  <si>
    <t>210 PRC</t>
  </si>
  <si>
    <t>Demontáž+nová mntáž bleskosvodu na střeše</t>
  </si>
  <si>
    <t>soubor</t>
  </si>
  <si>
    <t>64</t>
  </si>
  <si>
    <t>1754715618</t>
  </si>
  <si>
    <t>176072 - Vedlejší střecha</t>
  </si>
  <si>
    <t>1996694279</t>
  </si>
  <si>
    <t>-288622622</t>
  </si>
  <si>
    <t>5,127*19</t>
  </si>
  <si>
    <t>-2136950843</t>
  </si>
  <si>
    <t>1572160908</t>
  </si>
  <si>
    <t>-1651438691</t>
  </si>
  <si>
    <t>(105,2+51,0+11,5+20,0)*0,2</t>
  </si>
  <si>
    <t>-732104649</t>
  </si>
  <si>
    <t>(22,6+21,4+47,1)*0,2</t>
  </si>
  <si>
    <t>7153764</t>
  </si>
  <si>
    <t>11,8*0,2</t>
  </si>
  <si>
    <t>132034315</t>
  </si>
  <si>
    <t>734105127</t>
  </si>
  <si>
    <t>-2137742703</t>
  </si>
  <si>
    <t>2,36</t>
  </si>
  <si>
    <t>762341022</t>
  </si>
  <si>
    <t>Bednění a laťování bednění střech rovných sklonu do 60 st. s vyřezáním otvorů z dřevoštěpkových desek šroubovaných na krokve 12 mm na pero a drážku, tloušťky desky</t>
  </si>
  <si>
    <t>-611977523</t>
  </si>
  <si>
    <t>360622010</t>
  </si>
  <si>
    <t>stěny vikýřů</t>
  </si>
  <si>
    <t>0,9*0,6*0,5*2*4+0,8*0,6*4</t>
  </si>
  <si>
    <t>2057974371</t>
  </si>
  <si>
    <t>52371509</t>
  </si>
  <si>
    <t>((19,1+11,6)*0,5*13*2+7,5*0,5*13*2)*0,04*0,06</t>
  </si>
  <si>
    <t>1,192*1,1 'Přepočtené koeficientem množství</t>
  </si>
  <si>
    <t>-400077470</t>
  </si>
  <si>
    <t>273,4</t>
  </si>
  <si>
    <t>953803133</t>
  </si>
  <si>
    <t>273,400*0,04*0,03</t>
  </si>
  <si>
    <t>-113468407</t>
  </si>
  <si>
    <t>-1722839223</t>
  </si>
  <si>
    <t>kontralatě</t>
  </si>
  <si>
    <t>4,2*34+6,0*16+5,25*4+6,8*2</t>
  </si>
  <si>
    <t>890131690</t>
  </si>
  <si>
    <t>24,0*4</t>
  </si>
  <si>
    <t>-1945366946</t>
  </si>
  <si>
    <t>96,000*0,12*0,12</t>
  </si>
  <si>
    <t>1,382*1,1 'Přepočtené koeficientem množství</t>
  </si>
  <si>
    <t>-938998587</t>
  </si>
  <si>
    <t>-1147142000</t>
  </si>
  <si>
    <t>1,311+0,328+1,52</t>
  </si>
  <si>
    <t>998762102</t>
  </si>
  <si>
    <t>Přesun hmot pro konstrukce tesařské stanovený z hmotnosti přesunovaného materiálu vodorovná dopravní vzdálenost do 50 m v objektech výšky přes 6 do 12 m</t>
  </si>
  <si>
    <t>-1116353811</t>
  </si>
  <si>
    <t>-1848729369</t>
  </si>
  <si>
    <t>656060429</t>
  </si>
  <si>
    <t>-240952191</t>
  </si>
  <si>
    <t>5,5*4</t>
  </si>
  <si>
    <t>764001891</t>
  </si>
  <si>
    <t>Demontáž klempířských konstrukcí oplechování úžlabí do suti</t>
  </si>
  <si>
    <t>1342294611</t>
  </si>
  <si>
    <t>6,8*2</t>
  </si>
  <si>
    <t>-541608013</t>
  </si>
  <si>
    <t>(0,8+0,9*2)*4+6,8*2</t>
  </si>
  <si>
    <t>-1516899701</t>
  </si>
  <si>
    <t>19,1+7,5*2+5,6+2,5</t>
  </si>
  <si>
    <t>-702893318</t>
  </si>
  <si>
    <t>-861496825</t>
  </si>
  <si>
    <t>-951878474</t>
  </si>
  <si>
    <t>764212607</t>
  </si>
  <si>
    <t>Oplechování střešních prvků z pozinkovaného plechu s povrchovou úpravou úžlabí rš 670 mm</t>
  </si>
  <si>
    <t>692842657</t>
  </si>
  <si>
    <t>-1362565443</t>
  </si>
  <si>
    <t>530250519</t>
  </si>
  <si>
    <t>2133816568</t>
  </si>
  <si>
    <t>998764102</t>
  </si>
  <si>
    <t>Přesun hmot pro konstrukce klempířské stanovený z hmotnosti přesunovaného materiálu vodorovná dopravní vzdálenost do 50 m v objektech výšky přes 6 do 12 m</t>
  </si>
  <si>
    <t>1216314082</t>
  </si>
  <si>
    <t>1001443324</t>
  </si>
  <si>
    <t>1890619152</t>
  </si>
  <si>
    <t>153,32*1,1 'Přepočtené koeficientem množství</t>
  </si>
  <si>
    <t>998765102</t>
  </si>
  <si>
    <t>Přesun hmot pro krytiny skládané stanovený z hmotnosti přesunovaného materiálu vodorovná dopravní vzdálenost do 50 m na objektech výšky přes 6 do 12 m</t>
  </si>
  <si>
    <t>-614461029</t>
  </si>
  <si>
    <t>181277188</t>
  </si>
  <si>
    <t xml:space="preserve">CS ÚRS 2017 01 </t>
  </si>
  <si>
    <t>580219990</t>
  </si>
  <si>
    <t>998766102</t>
  </si>
  <si>
    <t>Přesun hmot pro konstrukce truhlářské stanovený z hmotnosti přesunovaného materiálu vodorovná dopravní vzdálenost do 50 m v objektech výšky přes 6 do 12 m</t>
  </si>
  <si>
    <t>113950339</t>
  </si>
  <si>
    <t>-416651870</t>
  </si>
  <si>
    <t>(0,08+0,12)*2*(105,2+51,0+11,5)</t>
  </si>
  <si>
    <t>(0,13+0,15)*2*22,6</t>
  </si>
  <si>
    <t>(0,14+0,17)*2*11,8</t>
  </si>
  <si>
    <t>(0,1+0,12)*2*20,0</t>
  </si>
  <si>
    <t>0,14*4*21,4</t>
  </si>
  <si>
    <t>(0,16+0,13)*2*47,1</t>
  </si>
  <si>
    <t>0,12*4*96,0</t>
  </si>
  <si>
    <t>176073 - Vedlejší a ostatní náklady</t>
  </si>
  <si>
    <t>VRN - Vedlejší rozpočtové náklady</t>
  </si>
  <si>
    <t xml:space="preserve">    VRN1 - Průzkumné, geodetické a projektové práce</t>
  </si>
  <si>
    <t xml:space="preserve">    VRN3 - Zařízení staveniště</t>
  </si>
  <si>
    <t>VRN</t>
  </si>
  <si>
    <t>Vedlejší rozpočtové náklady</t>
  </si>
  <si>
    <t>VRN1</t>
  </si>
  <si>
    <t>Průzkumné, geodetické a projektové práce</t>
  </si>
  <si>
    <t>011503000</t>
  </si>
  <si>
    <t xml:space="preserve">Průzkumné, geodetické a projektové práce průzkumné práce stavební průzkum bez rozlišení - mykologický průzkum krovu </t>
  </si>
  <si>
    <t>1024</t>
  </si>
  <si>
    <t>616689233</t>
  </si>
  <si>
    <t>mykologický průzkum dřevěných konstrukcí krovu s vytipováním napadených prvků nutných k výměně</t>
  </si>
  <si>
    <t>VRN3</t>
  </si>
  <si>
    <t>Zařízení staveniště</t>
  </si>
  <si>
    <t>032103000</t>
  </si>
  <si>
    <t>Zařízení staveniště vybavení staveniště náklady na stavební buňky</t>
  </si>
  <si>
    <t>-1327242904</t>
  </si>
  <si>
    <t>032903000</t>
  </si>
  <si>
    <t>Zařízení staveniště vybavení staveniště náklady na provoz a údržbu vybavení staveniště</t>
  </si>
  <si>
    <t>60210334</t>
  </si>
  <si>
    <t>034203000</t>
  </si>
  <si>
    <t>Zařízení staveniště zabezpečení staveniště oplocení staveniště</t>
  </si>
  <si>
    <t>1685438758</t>
  </si>
  <si>
    <t>034503000</t>
  </si>
  <si>
    <t>Zařízení staveniště zabezpečení staveniště informační tabule</t>
  </si>
  <si>
    <t>-1851424044</t>
  </si>
  <si>
    <t>039103000</t>
  </si>
  <si>
    <t>Zařízení staveniště zrušení zařízení staveniště rozebrání, bourání a odvoz</t>
  </si>
  <si>
    <t>979836470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</si>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</sst>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31</v>
      </c>
      <c r="AL10" s="28"/>
      <c r="AM10" s="28"/>
      <c r="AN10" s="34" t="s">
        <v>23</v>
      </c>
      <c r="AO10" s="28"/>
      <c r="AP10" s="28"/>
      <c r="AQ10" s="30"/>
      <c r="BE10" s="38"/>
      <c r="BS10" s="23" t="s">
        <v>8</v>
      </c>
    </row>
    <row r="11" ht="18.48" customHeight="1">
      <c r="B11" s="27"/>
      <c r="C11" s="28"/>
      <c r="D11" s="28"/>
      <c r="E11" s="34" t="s">
        <v>32</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33</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31</v>
      </c>
      <c r="AL13" s="28"/>
      <c r="AM13" s="28"/>
      <c r="AN13" s="42" t="s">
        <v>35</v>
      </c>
      <c r="AO13" s="28"/>
      <c r="AP13" s="28"/>
      <c r="AQ13" s="30"/>
      <c r="BE13" s="38"/>
      <c r="BS13" s="23" t="s">
        <v>8</v>
      </c>
    </row>
    <row r="14">
      <c r="B14" s="27"/>
      <c r="C14" s="28"/>
      <c r="D14" s="28"/>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33</v>
      </c>
      <c r="AL14" s="28"/>
      <c r="AM14" s="28"/>
      <c r="AN14" s="42" t="s">
        <v>35</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31</v>
      </c>
      <c r="AL16" s="28"/>
      <c r="AM16" s="28"/>
      <c r="AN16" s="34" t="s">
        <v>23</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33</v>
      </c>
      <c r="AL17" s="28"/>
      <c r="AM17" s="28"/>
      <c r="AN17" s="34" t="s">
        <v>23</v>
      </c>
      <c r="AO17" s="28"/>
      <c r="AP17" s="28"/>
      <c r="AQ17" s="30"/>
      <c r="BE17" s="38"/>
      <c r="BS17" s="23" t="s">
        <v>38</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39</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4" t="s">
        <v>40</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41</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42</v>
      </c>
      <c r="M25" s="52"/>
      <c r="N25" s="52"/>
      <c r="O25" s="52"/>
      <c r="P25" s="47"/>
      <c r="Q25" s="47"/>
      <c r="R25" s="47"/>
      <c r="S25" s="47"/>
      <c r="T25" s="47"/>
      <c r="U25" s="47"/>
      <c r="V25" s="47"/>
      <c r="W25" s="52" t="s">
        <v>43</v>
      </c>
      <c r="X25" s="52"/>
      <c r="Y25" s="52"/>
      <c r="Z25" s="52"/>
      <c r="AA25" s="52"/>
      <c r="AB25" s="52"/>
      <c r="AC25" s="52"/>
      <c r="AD25" s="52"/>
      <c r="AE25" s="52"/>
      <c r="AF25" s="47"/>
      <c r="AG25" s="47"/>
      <c r="AH25" s="47"/>
      <c r="AI25" s="47"/>
      <c r="AJ25" s="47"/>
      <c r="AK25" s="52" t="s">
        <v>44</v>
      </c>
      <c r="AL25" s="52"/>
      <c r="AM25" s="52"/>
      <c r="AN25" s="52"/>
      <c r="AO25" s="52"/>
      <c r="AP25" s="47"/>
      <c r="AQ25" s="51"/>
      <c r="BE25" s="38"/>
    </row>
    <row r="26" s="2" customFormat="1" ht="14.4" customHeight="1">
      <c r="B26" s="53"/>
      <c r="C26" s="54"/>
      <c r="D26" s="55" t="s">
        <v>45</v>
      </c>
      <c r="E26" s="54"/>
      <c r="F26" s="55" t="s">
        <v>46</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47</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48</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49</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50</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51</v>
      </c>
      <c r="E32" s="61"/>
      <c r="F32" s="61"/>
      <c r="G32" s="61"/>
      <c r="H32" s="61"/>
      <c r="I32" s="61"/>
      <c r="J32" s="61"/>
      <c r="K32" s="61"/>
      <c r="L32" s="61"/>
      <c r="M32" s="61"/>
      <c r="N32" s="61"/>
      <c r="O32" s="61"/>
      <c r="P32" s="61"/>
      <c r="Q32" s="61"/>
      <c r="R32" s="61"/>
      <c r="S32" s="61"/>
      <c r="T32" s="62" t="s">
        <v>52</v>
      </c>
      <c r="U32" s="61"/>
      <c r="V32" s="61"/>
      <c r="W32" s="61"/>
      <c r="X32" s="63" t="s">
        <v>53</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54</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17607</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Rekonstrukce střešní krytiny na objektu MŠ Mozartova 9, Ostrava</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Ostrava</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27. 7. 2017</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30</v>
      </c>
      <c r="D46" s="74"/>
      <c r="E46" s="74"/>
      <c r="F46" s="74"/>
      <c r="G46" s="74"/>
      <c r="H46" s="74"/>
      <c r="I46" s="74"/>
      <c r="J46" s="74"/>
      <c r="K46" s="74"/>
      <c r="L46" s="77" t="str">
        <f>IF(E11= "","",E11)</f>
        <v>Statutární město Ostrava</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ing.arch.,et.ing. Jan Fridrich</v>
      </c>
      <c r="AN46" s="77"/>
      <c r="AO46" s="77"/>
      <c r="AP46" s="77"/>
      <c r="AQ46" s="74"/>
      <c r="AR46" s="72"/>
      <c r="AS46" s="86" t="s">
        <v>55</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56</v>
      </c>
      <c r="D49" s="97"/>
      <c r="E49" s="97"/>
      <c r="F49" s="97"/>
      <c r="G49" s="97"/>
      <c r="H49" s="98"/>
      <c r="I49" s="99" t="s">
        <v>57</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58</v>
      </c>
      <c r="AH49" s="97"/>
      <c r="AI49" s="97"/>
      <c r="AJ49" s="97"/>
      <c r="AK49" s="97"/>
      <c r="AL49" s="97"/>
      <c r="AM49" s="97"/>
      <c r="AN49" s="99" t="s">
        <v>59</v>
      </c>
      <c r="AO49" s="97"/>
      <c r="AP49" s="97"/>
      <c r="AQ49" s="101" t="s">
        <v>60</v>
      </c>
      <c r="AR49" s="72"/>
      <c r="AS49" s="102" t="s">
        <v>61</v>
      </c>
      <c r="AT49" s="103" t="s">
        <v>62</v>
      </c>
      <c r="AU49" s="103" t="s">
        <v>63</v>
      </c>
      <c r="AV49" s="103" t="s">
        <v>64</v>
      </c>
      <c r="AW49" s="103" t="s">
        <v>65</v>
      </c>
      <c r="AX49" s="103" t="s">
        <v>66</v>
      </c>
      <c r="AY49" s="103" t="s">
        <v>67</v>
      </c>
      <c r="AZ49" s="103" t="s">
        <v>68</v>
      </c>
      <c r="BA49" s="103" t="s">
        <v>69</v>
      </c>
      <c r="BB49" s="103" t="s">
        <v>70</v>
      </c>
      <c r="BC49" s="103" t="s">
        <v>71</v>
      </c>
      <c r="BD49" s="104" t="s">
        <v>72</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73</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ROUND(SUM(AG52:AG54),2)</f>
        <v>0</v>
      </c>
      <c r="AH51" s="110"/>
      <c r="AI51" s="110"/>
      <c r="AJ51" s="110"/>
      <c r="AK51" s="110"/>
      <c r="AL51" s="110"/>
      <c r="AM51" s="110"/>
      <c r="AN51" s="111">
        <f>SUM(AG51,AT51)</f>
        <v>0</v>
      </c>
      <c r="AO51" s="111"/>
      <c r="AP51" s="111"/>
      <c r="AQ51" s="112" t="s">
        <v>23</v>
      </c>
      <c r="AR51" s="83"/>
      <c r="AS51" s="113">
        <f>ROUND(SUM(AS52:AS54),2)</f>
        <v>0</v>
      </c>
      <c r="AT51" s="114">
        <f>ROUND(SUM(AV51:AW51),2)</f>
        <v>0</v>
      </c>
      <c r="AU51" s="115">
        <f>ROUND(SUM(AU52:AU54),5)</f>
        <v>0</v>
      </c>
      <c r="AV51" s="114">
        <f>ROUND(AZ51*L26,2)</f>
        <v>0</v>
      </c>
      <c r="AW51" s="114">
        <f>ROUND(BA51*L27,2)</f>
        <v>0</v>
      </c>
      <c r="AX51" s="114">
        <f>ROUND(BB51*L26,2)</f>
        <v>0</v>
      </c>
      <c r="AY51" s="114">
        <f>ROUND(BC51*L27,2)</f>
        <v>0</v>
      </c>
      <c r="AZ51" s="114">
        <f>ROUND(SUM(AZ52:AZ54),2)</f>
        <v>0</v>
      </c>
      <c r="BA51" s="114">
        <f>ROUND(SUM(BA52:BA54),2)</f>
        <v>0</v>
      </c>
      <c r="BB51" s="114">
        <f>ROUND(SUM(BB52:BB54),2)</f>
        <v>0</v>
      </c>
      <c r="BC51" s="114">
        <f>ROUND(SUM(BC52:BC54),2)</f>
        <v>0</v>
      </c>
      <c r="BD51" s="116">
        <f>ROUND(SUM(BD52:BD54),2)</f>
        <v>0</v>
      </c>
      <c r="BS51" s="117" t="s">
        <v>74</v>
      </c>
      <c r="BT51" s="117" t="s">
        <v>75</v>
      </c>
      <c r="BU51" s="118" t="s">
        <v>76</v>
      </c>
      <c r="BV51" s="117" t="s">
        <v>77</v>
      </c>
      <c r="BW51" s="117" t="s">
        <v>7</v>
      </c>
      <c r="BX51" s="117" t="s">
        <v>78</v>
      </c>
      <c r="CL51" s="117" t="s">
        <v>21</v>
      </c>
    </row>
    <row r="52" s="5" customFormat="1" ht="16.5" customHeight="1">
      <c r="A52" s="119" t="s">
        <v>79</v>
      </c>
      <c r="B52" s="120"/>
      <c r="C52" s="121"/>
      <c r="D52" s="122" t="s">
        <v>80</v>
      </c>
      <c r="E52" s="122"/>
      <c r="F52" s="122"/>
      <c r="G52" s="122"/>
      <c r="H52" s="122"/>
      <c r="I52" s="123"/>
      <c r="J52" s="122" t="s">
        <v>81</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'176071 - Hlavní střecha'!J27</f>
        <v>0</v>
      </c>
      <c r="AH52" s="123"/>
      <c r="AI52" s="123"/>
      <c r="AJ52" s="123"/>
      <c r="AK52" s="123"/>
      <c r="AL52" s="123"/>
      <c r="AM52" s="123"/>
      <c r="AN52" s="124">
        <f>SUM(AG52,AT52)</f>
        <v>0</v>
      </c>
      <c r="AO52" s="123"/>
      <c r="AP52" s="123"/>
      <c r="AQ52" s="125" t="s">
        <v>82</v>
      </c>
      <c r="AR52" s="126"/>
      <c r="AS52" s="127">
        <v>0</v>
      </c>
      <c r="AT52" s="128">
        <f>ROUND(SUM(AV52:AW52),2)</f>
        <v>0</v>
      </c>
      <c r="AU52" s="129">
        <f>'176071 - Hlavní střecha'!P88</f>
        <v>0</v>
      </c>
      <c r="AV52" s="128">
        <f>'176071 - Hlavní střecha'!J30</f>
        <v>0</v>
      </c>
      <c r="AW52" s="128">
        <f>'176071 - Hlavní střecha'!J31</f>
        <v>0</v>
      </c>
      <c r="AX52" s="128">
        <f>'176071 - Hlavní střecha'!J32</f>
        <v>0</v>
      </c>
      <c r="AY52" s="128">
        <f>'176071 - Hlavní střecha'!J33</f>
        <v>0</v>
      </c>
      <c r="AZ52" s="128">
        <f>'176071 - Hlavní střecha'!F30</f>
        <v>0</v>
      </c>
      <c r="BA52" s="128">
        <f>'176071 - Hlavní střecha'!F31</f>
        <v>0</v>
      </c>
      <c r="BB52" s="128">
        <f>'176071 - Hlavní střecha'!F32</f>
        <v>0</v>
      </c>
      <c r="BC52" s="128">
        <f>'176071 - Hlavní střecha'!F33</f>
        <v>0</v>
      </c>
      <c r="BD52" s="130">
        <f>'176071 - Hlavní střecha'!F34</f>
        <v>0</v>
      </c>
      <c r="BT52" s="131" t="s">
        <v>83</v>
      </c>
      <c r="BV52" s="131" t="s">
        <v>77</v>
      </c>
      <c r="BW52" s="131" t="s">
        <v>84</v>
      </c>
      <c r="BX52" s="131" t="s">
        <v>7</v>
      </c>
      <c r="CL52" s="131" t="s">
        <v>21</v>
      </c>
      <c r="CM52" s="131" t="s">
        <v>85</v>
      </c>
    </row>
    <row r="53" s="5" customFormat="1" ht="16.5" customHeight="1">
      <c r="A53" s="119" t="s">
        <v>79</v>
      </c>
      <c r="B53" s="120"/>
      <c r="C53" s="121"/>
      <c r="D53" s="122" t="s">
        <v>86</v>
      </c>
      <c r="E53" s="122"/>
      <c r="F53" s="122"/>
      <c r="G53" s="122"/>
      <c r="H53" s="122"/>
      <c r="I53" s="123"/>
      <c r="J53" s="122" t="s">
        <v>87</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'176072 - Vedlejší střecha'!J27</f>
        <v>0</v>
      </c>
      <c r="AH53" s="123"/>
      <c r="AI53" s="123"/>
      <c r="AJ53" s="123"/>
      <c r="AK53" s="123"/>
      <c r="AL53" s="123"/>
      <c r="AM53" s="123"/>
      <c r="AN53" s="124">
        <f>SUM(AG53,AT53)</f>
        <v>0</v>
      </c>
      <c r="AO53" s="123"/>
      <c r="AP53" s="123"/>
      <c r="AQ53" s="125" t="s">
        <v>82</v>
      </c>
      <c r="AR53" s="126"/>
      <c r="AS53" s="127">
        <v>0</v>
      </c>
      <c r="AT53" s="128">
        <f>ROUND(SUM(AV53:AW53),2)</f>
        <v>0</v>
      </c>
      <c r="AU53" s="129">
        <f>'176072 - Vedlejší střecha'!P84</f>
        <v>0</v>
      </c>
      <c r="AV53" s="128">
        <f>'176072 - Vedlejší střecha'!J30</f>
        <v>0</v>
      </c>
      <c r="AW53" s="128">
        <f>'176072 - Vedlejší střecha'!J31</f>
        <v>0</v>
      </c>
      <c r="AX53" s="128">
        <f>'176072 - Vedlejší střecha'!J32</f>
        <v>0</v>
      </c>
      <c r="AY53" s="128">
        <f>'176072 - Vedlejší střecha'!J33</f>
        <v>0</v>
      </c>
      <c r="AZ53" s="128">
        <f>'176072 - Vedlejší střecha'!F30</f>
        <v>0</v>
      </c>
      <c r="BA53" s="128">
        <f>'176072 - Vedlejší střecha'!F31</f>
        <v>0</v>
      </c>
      <c r="BB53" s="128">
        <f>'176072 - Vedlejší střecha'!F32</f>
        <v>0</v>
      </c>
      <c r="BC53" s="128">
        <f>'176072 - Vedlejší střecha'!F33</f>
        <v>0</v>
      </c>
      <c r="BD53" s="130">
        <f>'176072 - Vedlejší střecha'!F34</f>
        <v>0</v>
      </c>
      <c r="BT53" s="131" t="s">
        <v>83</v>
      </c>
      <c r="BV53" s="131" t="s">
        <v>77</v>
      </c>
      <c r="BW53" s="131" t="s">
        <v>88</v>
      </c>
      <c r="BX53" s="131" t="s">
        <v>7</v>
      </c>
      <c r="CL53" s="131" t="s">
        <v>21</v>
      </c>
      <c r="CM53" s="131" t="s">
        <v>85</v>
      </c>
    </row>
    <row r="54" s="5" customFormat="1" ht="16.5" customHeight="1">
      <c r="A54" s="119" t="s">
        <v>79</v>
      </c>
      <c r="B54" s="120"/>
      <c r="C54" s="121"/>
      <c r="D54" s="122" t="s">
        <v>89</v>
      </c>
      <c r="E54" s="122"/>
      <c r="F54" s="122"/>
      <c r="G54" s="122"/>
      <c r="H54" s="122"/>
      <c r="I54" s="123"/>
      <c r="J54" s="122" t="s">
        <v>90</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'176073 - Vedlejší a ostat...'!J27</f>
        <v>0</v>
      </c>
      <c r="AH54" s="123"/>
      <c r="AI54" s="123"/>
      <c r="AJ54" s="123"/>
      <c r="AK54" s="123"/>
      <c r="AL54" s="123"/>
      <c r="AM54" s="123"/>
      <c r="AN54" s="124">
        <f>SUM(AG54,AT54)</f>
        <v>0</v>
      </c>
      <c r="AO54" s="123"/>
      <c r="AP54" s="123"/>
      <c r="AQ54" s="125" t="s">
        <v>82</v>
      </c>
      <c r="AR54" s="126"/>
      <c r="AS54" s="132">
        <v>0</v>
      </c>
      <c r="AT54" s="133">
        <f>ROUND(SUM(AV54:AW54),2)</f>
        <v>0</v>
      </c>
      <c r="AU54" s="134">
        <f>'176073 - Vedlejší a ostat...'!P79</f>
        <v>0</v>
      </c>
      <c r="AV54" s="133">
        <f>'176073 - Vedlejší a ostat...'!J30</f>
        <v>0</v>
      </c>
      <c r="AW54" s="133">
        <f>'176073 - Vedlejší a ostat...'!J31</f>
        <v>0</v>
      </c>
      <c r="AX54" s="133">
        <f>'176073 - Vedlejší a ostat...'!J32</f>
        <v>0</v>
      </c>
      <c r="AY54" s="133">
        <f>'176073 - Vedlejší a ostat...'!J33</f>
        <v>0</v>
      </c>
      <c r="AZ54" s="133">
        <f>'176073 - Vedlejší a ostat...'!F30</f>
        <v>0</v>
      </c>
      <c r="BA54" s="133">
        <f>'176073 - Vedlejší a ostat...'!F31</f>
        <v>0</v>
      </c>
      <c r="BB54" s="133">
        <f>'176073 - Vedlejší a ostat...'!F32</f>
        <v>0</v>
      </c>
      <c r="BC54" s="133">
        <f>'176073 - Vedlejší a ostat...'!F33</f>
        <v>0</v>
      </c>
      <c r="BD54" s="135">
        <f>'176073 - Vedlejší a ostat...'!F34</f>
        <v>0</v>
      </c>
      <c r="BT54" s="131" t="s">
        <v>83</v>
      </c>
      <c r="BV54" s="131" t="s">
        <v>77</v>
      </c>
      <c r="BW54" s="131" t="s">
        <v>91</v>
      </c>
      <c r="BX54" s="131" t="s">
        <v>7</v>
      </c>
      <c r="CL54" s="131" t="s">
        <v>21</v>
      </c>
      <c r="CM54" s="131" t="s">
        <v>85</v>
      </c>
    </row>
    <row r="55" s="1" customFormat="1" ht="30" customHeight="1">
      <c r="B55" s="46"/>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2"/>
    </row>
    <row r="56" s="1" customFormat="1" ht="6.96" customHeight="1">
      <c r="B56" s="67"/>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72"/>
    </row>
  </sheetData>
  <sheetProtection sheet="1" formatColumns="0" formatRows="0" objects="1" scenarios="1" spinCount="100000" saltValue="VzdVXFaUEXkRzhWUbpMMtBGx+M3CsYiiUGo5z9/jn3iUyP/j1Qh13n8u9nP/jPd1DOFlASYa6xhzr89KMx4gSA==" hashValue="z5+wjeYN5h9h7GZLwdsDmp83yHyjBsSmC910AfVNVTAr3NElwZI4wpxlRaUuYHaK1eJOeUhj9eJI/xR2REQNjQ=="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176071 - Hlavní střecha'!C2" display="/"/>
    <hyperlink ref="A53" location="'176072 - Vedlejší střecha'!C2" display="/"/>
    <hyperlink ref="A54" location="'176073 - Vedlejší a ostat...'!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92</v>
      </c>
      <c r="G1" s="139" t="s">
        <v>93</v>
      </c>
      <c r="H1" s="139"/>
      <c r="I1" s="140"/>
      <c r="J1" s="139" t="s">
        <v>94</v>
      </c>
      <c r="K1" s="138" t="s">
        <v>95</v>
      </c>
      <c r="L1" s="139" t="s">
        <v>96</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84</v>
      </c>
    </row>
    <row r="3" ht="6.96" customHeight="1">
      <c r="B3" s="24"/>
      <c r="C3" s="25"/>
      <c r="D3" s="25"/>
      <c r="E3" s="25"/>
      <c r="F3" s="25"/>
      <c r="G3" s="25"/>
      <c r="H3" s="25"/>
      <c r="I3" s="141"/>
      <c r="J3" s="25"/>
      <c r="K3" s="26"/>
      <c r="AT3" s="23" t="s">
        <v>85</v>
      </c>
    </row>
    <row r="4" ht="36.96" customHeight="1">
      <c r="B4" s="27"/>
      <c r="C4" s="28"/>
      <c r="D4" s="29" t="s">
        <v>97</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Rekonstrukce střešní krytiny na objektu MŠ Mozartova 9, Ostrava</v>
      </c>
      <c r="F7" s="39"/>
      <c r="G7" s="39"/>
      <c r="H7" s="39"/>
      <c r="I7" s="142"/>
      <c r="J7" s="28"/>
      <c r="K7" s="30"/>
    </row>
    <row r="8" s="1" customFormat="1">
      <c r="B8" s="46"/>
      <c r="C8" s="47"/>
      <c r="D8" s="39" t="s">
        <v>98</v>
      </c>
      <c r="E8" s="47"/>
      <c r="F8" s="47"/>
      <c r="G8" s="47"/>
      <c r="H8" s="47"/>
      <c r="I8" s="144"/>
      <c r="J8" s="47"/>
      <c r="K8" s="51"/>
    </row>
    <row r="9" s="1" customFormat="1" ht="36.96" customHeight="1">
      <c r="B9" s="46"/>
      <c r="C9" s="47"/>
      <c r="D9" s="47"/>
      <c r="E9" s="145" t="s">
        <v>99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21</v>
      </c>
      <c r="G11" s="47"/>
      <c r="H11" s="47"/>
      <c r="I11" s="146" t="s">
        <v>22</v>
      </c>
      <c r="J11" s="34" t="s">
        <v>23</v>
      </c>
      <c r="K11" s="51"/>
    </row>
    <row r="12" s="1" customFormat="1" ht="14.4" customHeight="1">
      <c r="B12" s="46"/>
      <c r="C12" s="47"/>
      <c r="D12" s="39" t="s">
        <v>24</v>
      </c>
      <c r="E12" s="47"/>
      <c r="F12" s="34" t="s">
        <v>25</v>
      </c>
      <c r="G12" s="47"/>
      <c r="H12" s="47"/>
      <c r="I12" s="146" t="s">
        <v>26</v>
      </c>
      <c r="J12" s="147" t="str">
        <f>'Rekapitulace stavby'!AN8</f>
        <v>27. 7. 2017</v>
      </c>
      <c r="K12" s="51"/>
    </row>
    <row r="13" s="1" customFormat="1" ht="21.84" customHeight="1">
      <c r="B13" s="46"/>
      <c r="C13" s="47"/>
      <c r="D13" s="33" t="s">
        <v>28</v>
      </c>
      <c r="E13" s="47"/>
      <c r="F13" s="41" t="s">
        <v>29</v>
      </c>
      <c r="G13" s="47"/>
      <c r="H13" s="47"/>
      <c r="I13" s="144"/>
      <c r="J13" s="47"/>
      <c r="K13" s="51"/>
    </row>
    <row r="14" s="1" customFormat="1" ht="14.4" customHeight="1">
      <c r="B14" s="46"/>
      <c r="C14" s="47"/>
      <c r="D14" s="39" t="s">
        <v>30</v>
      </c>
      <c r="E14" s="47"/>
      <c r="F14" s="47"/>
      <c r="G14" s="47"/>
      <c r="H14" s="47"/>
      <c r="I14" s="146" t="s">
        <v>31</v>
      </c>
      <c r="J14" s="34" t="s">
        <v>23</v>
      </c>
      <c r="K14" s="51"/>
    </row>
    <row r="15" s="1" customFormat="1" ht="18" customHeight="1">
      <c r="B15" s="46"/>
      <c r="C15" s="47"/>
      <c r="D15" s="47"/>
      <c r="E15" s="34" t="s">
        <v>32</v>
      </c>
      <c r="F15" s="47"/>
      <c r="G15" s="47"/>
      <c r="H15" s="47"/>
      <c r="I15" s="146" t="s">
        <v>33</v>
      </c>
      <c r="J15" s="34" t="s">
        <v>23</v>
      </c>
      <c r="K15" s="51"/>
    </row>
    <row r="16" s="1" customFormat="1" ht="6.96" customHeight="1">
      <c r="B16" s="46"/>
      <c r="C16" s="47"/>
      <c r="D16" s="47"/>
      <c r="E16" s="47"/>
      <c r="F16" s="47"/>
      <c r="G16" s="47"/>
      <c r="H16" s="47"/>
      <c r="I16" s="144"/>
      <c r="J16" s="47"/>
      <c r="K16" s="51"/>
    </row>
    <row r="17" s="1" customFormat="1" ht="14.4" customHeight="1">
      <c r="B17" s="46"/>
      <c r="C17" s="47"/>
      <c r="D17" s="39" t="s">
        <v>34</v>
      </c>
      <c r="E17" s="47"/>
      <c r="F17" s="47"/>
      <c r="G17" s="47"/>
      <c r="H17" s="47"/>
      <c r="I17" s="146"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33</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36</v>
      </c>
      <c r="E20" s="47"/>
      <c r="F20" s="47"/>
      <c r="G20" s="47"/>
      <c r="H20" s="47"/>
      <c r="I20" s="146" t="s">
        <v>31</v>
      </c>
      <c r="J20" s="34" t="s">
        <v>23</v>
      </c>
      <c r="K20" s="51"/>
    </row>
    <row r="21" s="1" customFormat="1" ht="18" customHeight="1">
      <c r="B21" s="46"/>
      <c r="C21" s="47"/>
      <c r="D21" s="47"/>
      <c r="E21" s="34" t="s">
        <v>37</v>
      </c>
      <c r="F21" s="47"/>
      <c r="G21" s="47"/>
      <c r="H21" s="47"/>
      <c r="I21" s="146" t="s">
        <v>33</v>
      </c>
      <c r="J21" s="34" t="s">
        <v>23</v>
      </c>
      <c r="K21" s="51"/>
    </row>
    <row r="22" s="1" customFormat="1" ht="6.96" customHeight="1">
      <c r="B22" s="46"/>
      <c r="C22" s="47"/>
      <c r="D22" s="47"/>
      <c r="E22" s="47"/>
      <c r="F22" s="47"/>
      <c r="G22" s="47"/>
      <c r="H22" s="47"/>
      <c r="I22" s="144"/>
      <c r="J22" s="47"/>
      <c r="K22" s="51"/>
    </row>
    <row r="23" s="1" customFormat="1" ht="14.4" customHeight="1">
      <c r="B23" s="46"/>
      <c r="C23" s="47"/>
      <c r="D23" s="39" t="s">
        <v>39</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ROUND(J88,2)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ROUND(SUM(BE88:BE238), 2)</f>
        <v>0</v>
      </c>
      <c r="G30" s="47"/>
      <c r="H30" s="47"/>
      <c r="I30" s="158">
        <v>0.20999999999999999</v>
      </c>
      <c r="J30" s="157">
        <f>ROUND(ROUND((SUM(BE88:BE238)), 2)*I30, 2)</f>
        <v>0</v>
      </c>
      <c r="K30" s="51"/>
    </row>
    <row r="31" s="1" customFormat="1" ht="14.4" customHeight="1">
      <c r="B31" s="46"/>
      <c r="C31" s="47"/>
      <c r="D31" s="47"/>
      <c r="E31" s="55" t="s">
        <v>47</v>
      </c>
      <c r="F31" s="157">
        <f>ROUND(SUM(BF88:BF238), 2)</f>
        <v>0</v>
      </c>
      <c r="G31" s="47"/>
      <c r="H31" s="47"/>
      <c r="I31" s="158">
        <v>0.14999999999999999</v>
      </c>
      <c r="J31" s="157">
        <f>ROUND(ROUND((SUM(BF88:BF238)), 2)*I31, 2)</f>
        <v>0</v>
      </c>
      <c r="K31" s="51"/>
    </row>
    <row r="32" hidden="1" s="1" customFormat="1" ht="14.4" customHeight="1">
      <c r="B32" s="46"/>
      <c r="C32" s="47"/>
      <c r="D32" s="47"/>
      <c r="E32" s="55" t="s">
        <v>48</v>
      </c>
      <c r="F32" s="157">
        <f>ROUND(SUM(BG88:BG238), 2)</f>
        <v>0</v>
      </c>
      <c r="G32" s="47"/>
      <c r="H32" s="47"/>
      <c r="I32" s="158">
        <v>0.20999999999999999</v>
      </c>
      <c r="J32" s="157">
        <v>0</v>
      </c>
      <c r="K32" s="51"/>
    </row>
    <row r="33" hidden="1" s="1" customFormat="1" ht="14.4" customHeight="1">
      <c r="B33" s="46"/>
      <c r="C33" s="47"/>
      <c r="D33" s="47"/>
      <c r="E33" s="55" t="s">
        <v>49</v>
      </c>
      <c r="F33" s="157">
        <f>ROUND(SUM(BH88:BH238), 2)</f>
        <v>0</v>
      </c>
      <c r="G33" s="47"/>
      <c r="H33" s="47"/>
      <c r="I33" s="158">
        <v>0.14999999999999999</v>
      </c>
      <c r="J33" s="157">
        <v>0</v>
      </c>
      <c r="K33" s="51"/>
    </row>
    <row r="34" hidden="1" s="1" customFormat="1" ht="14.4" customHeight="1">
      <c r="B34" s="46"/>
      <c r="C34" s="47"/>
      <c r="D34" s="47"/>
      <c r="E34" s="55" t="s">
        <v>50</v>
      </c>
      <c r="F34" s="157">
        <f>ROUND(SUM(BI88:BI238),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29" t="s">
        <v>100</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Rekonstrukce střešní krytiny na objektu MŠ Mozartova 9, Ostrava</v>
      </c>
      <c r="F45" s="39"/>
      <c r="G45" s="39"/>
      <c r="H45" s="39"/>
      <c r="I45" s="144"/>
      <c r="J45" s="47"/>
      <c r="K45" s="51"/>
    </row>
    <row r="46" s="1" customFormat="1" ht="14.4" customHeight="1">
      <c r="B46" s="46"/>
      <c r="C46" s="39" t="s">
        <v>98</v>
      </c>
      <c r="D46" s="47"/>
      <c r="E46" s="47"/>
      <c r="F46" s="47"/>
      <c r="G46" s="47"/>
      <c r="H46" s="47"/>
      <c r="I46" s="144"/>
      <c r="J46" s="47"/>
      <c r="K46" s="51"/>
    </row>
    <row r="47" s="1" customFormat="1" ht="17.25" customHeight="1">
      <c r="B47" s="46"/>
      <c r="C47" s="47"/>
      <c r="D47" s="47"/>
      <c r="E47" s="145" t="str">
        <f>E9</f>
        <v>176071 - Hlavní střecha</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Ostrava</v>
      </c>
      <c r="G49" s="47"/>
      <c r="H49" s="47"/>
      <c r="I49" s="146" t="s">
        <v>26</v>
      </c>
      <c r="J49" s="147" t="str">
        <f>IF(J12="","",J12)</f>
        <v>27. 7. 2017</v>
      </c>
      <c r="K49" s="51"/>
    </row>
    <row r="50" s="1" customFormat="1" ht="6.96" customHeight="1">
      <c r="B50" s="46"/>
      <c r="C50" s="47"/>
      <c r="D50" s="47"/>
      <c r="E50" s="47"/>
      <c r="F50" s="47"/>
      <c r="G50" s="47"/>
      <c r="H50" s="47"/>
      <c r="I50" s="144"/>
      <c r="J50" s="47"/>
      <c r="K50" s="51"/>
    </row>
    <row r="51" s="1" customFormat="1">
      <c r="B51" s="46"/>
      <c r="C51" s="39" t="s">
        <v>30</v>
      </c>
      <c r="D51" s="47"/>
      <c r="E51" s="47"/>
      <c r="F51" s="34" t="str">
        <f>E15</f>
        <v>Statutární město Ostrava</v>
      </c>
      <c r="G51" s="47"/>
      <c r="H51" s="47"/>
      <c r="I51" s="146" t="s">
        <v>36</v>
      </c>
      <c r="J51" s="44" t="str">
        <f>E21</f>
        <v>ing.arch.,et.ing. Jan Fridrich</v>
      </c>
      <c r="K51" s="51"/>
    </row>
    <row r="52" s="1" customFormat="1" ht="14.4" customHeight="1">
      <c r="B52" s="46"/>
      <c r="C52" s="39" t="s">
        <v>34</v>
      </c>
      <c r="D52" s="47"/>
      <c r="E52" s="47"/>
      <c r="F52" s="34"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101</v>
      </c>
      <c r="D54" s="159"/>
      <c r="E54" s="159"/>
      <c r="F54" s="159"/>
      <c r="G54" s="159"/>
      <c r="H54" s="159"/>
      <c r="I54" s="173"/>
      <c r="J54" s="174" t="s">
        <v>102</v>
      </c>
      <c r="K54" s="175"/>
    </row>
    <row r="55" s="1" customFormat="1" ht="10.32" customHeight="1">
      <c r="B55" s="46"/>
      <c r="C55" s="47"/>
      <c r="D55" s="47"/>
      <c r="E55" s="47"/>
      <c r="F55" s="47"/>
      <c r="G55" s="47"/>
      <c r="H55" s="47"/>
      <c r="I55" s="144"/>
      <c r="J55" s="47"/>
      <c r="K55" s="51"/>
    </row>
    <row r="56" s="1" customFormat="1" ht="29.28" customHeight="1">
      <c r="B56" s="46"/>
      <c r="C56" s="176" t="s">
        <v>103</v>
      </c>
      <c r="D56" s="47"/>
      <c r="E56" s="47"/>
      <c r="F56" s="47"/>
      <c r="G56" s="47"/>
      <c r="H56" s="47"/>
      <c r="I56" s="144"/>
      <c r="J56" s="155">
        <f>J88</f>
        <v>0</v>
      </c>
      <c r="K56" s="51"/>
      <c r="AU56" s="23" t="s">
        <v>104</v>
      </c>
    </row>
    <row r="57" s="7" customFormat="1" ht="24.96" customHeight="1">
      <c r="B57" s="177"/>
      <c r="C57" s="178"/>
      <c r="D57" s="179" t="s">
        <v>105</v>
      </c>
      <c r="E57" s="180"/>
      <c r="F57" s="180"/>
      <c r="G57" s="180"/>
      <c r="H57" s="180"/>
      <c r="I57" s="181"/>
      <c r="J57" s="182">
        <f>J89</f>
        <v>0</v>
      </c>
      <c r="K57" s="183"/>
    </row>
    <row r="58" s="8" customFormat="1" ht="19.92" customHeight="1">
      <c r="B58" s="184"/>
      <c r="C58" s="185"/>
      <c r="D58" s="186" t="s">
        <v>106</v>
      </c>
      <c r="E58" s="187"/>
      <c r="F58" s="187"/>
      <c r="G58" s="187"/>
      <c r="H58" s="187"/>
      <c r="I58" s="188"/>
      <c r="J58" s="189">
        <f>J90</f>
        <v>0</v>
      </c>
      <c r="K58" s="190"/>
    </row>
    <row r="59" s="8" customFormat="1" ht="19.92" customHeight="1">
      <c r="B59" s="184"/>
      <c r="C59" s="185"/>
      <c r="D59" s="186" t="s">
        <v>107</v>
      </c>
      <c r="E59" s="187"/>
      <c r="F59" s="187"/>
      <c r="G59" s="187"/>
      <c r="H59" s="187"/>
      <c r="I59" s="188"/>
      <c r="J59" s="189">
        <f>J100</f>
        <v>0</v>
      </c>
      <c r="K59" s="190"/>
    </row>
    <row r="60" s="7" customFormat="1" ht="24.96" customHeight="1">
      <c r="B60" s="177"/>
      <c r="C60" s="178"/>
      <c r="D60" s="179" t="s">
        <v>108</v>
      </c>
      <c r="E60" s="180"/>
      <c r="F60" s="180"/>
      <c r="G60" s="180"/>
      <c r="H60" s="180"/>
      <c r="I60" s="181"/>
      <c r="J60" s="182">
        <f>J113</f>
        <v>0</v>
      </c>
      <c r="K60" s="183"/>
    </row>
    <row r="61" s="8" customFormat="1" ht="19.92" customHeight="1">
      <c r="B61" s="184"/>
      <c r="C61" s="185"/>
      <c r="D61" s="186" t="s">
        <v>109</v>
      </c>
      <c r="E61" s="187"/>
      <c r="F61" s="187"/>
      <c r="G61" s="187"/>
      <c r="H61" s="187"/>
      <c r="I61" s="188"/>
      <c r="J61" s="189">
        <f>J114</f>
        <v>0</v>
      </c>
      <c r="K61" s="190"/>
    </row>
    <row r="62" s="8" customFormat="1" ht="19.92" customHeight="1">
      <c r="B62" s="184"/>
      <c r="C62" s="185"/>
      <c r="D62" s="186" t="s">
        <v>110</v>
      </c>
      <c r="E62" s="187"/>
      <c r="F62" s="187"/>
      <c r="G62" s="187"/>
      <c r="H62" s="187"/>
      <c r="I62" s="188"/>
      <c r="J62" s="189">
        <f>J183</f>
        <v>0</v>
      </c>
      <c r="K62" s="190"/>
    </row>
    <row r="63" s="8" customFormat="1" ht="19.92" customHeight="1">
      <c r="B63" s="184"/>
      <c r="C63" s="185"/>
      <c r="D63" s="186" t="s">
        <v>111</v>
      </c>
      <c r="E63" s="187"/>
      <c r="F63" s="187"/>
      <c r="G63" s="187"/>
      <c r="H63" s="187"/>
      <c r="I63" s="188"/>
      <c r="J63" s="189">
        <f>J204</f>
        <v>0</v>
      </c>
      <c r="K63" s="190"/>
    </row>
    <row r="64" s="8" customFormat="1" ht="19.92" customHeight="1">
      <c r="B64" s="184"/>
      <c r="C64" s="185"/>
      <c r="D64" s="186" t="s">
        <v>112</v>
      </c>
      <c r="E64" s="187"/>
      <c r="F64" s="187"/>
      <c r="G64" s="187"/>
      <c r="H64" s="187"/>
      <c r="I64" s="188"/>
      <c r="J64" s="189">
        <f>J212</f>
        <v>0</v>
      </c>
      <c r="K64" s="190"/>
    </row>
    <row r="65" s="8" customFormat="1" ht="19.92" customHeight="1">
      <c r="B65" s="184"/>
      <c r="C65" s="185"/>
      <c r="D65" s="186" t="s">
        <v>113</v>
      </c>
      <c r="E65" s="187"/>
      <c r="F65" s="187"/>
      <c r="G65" s="187"/>
      <c r="H65" s="187"/>
      <c r="I65" s="188"/>
      <c r="J65" s="189">
        <f>J218</f>
        <v>0</v>
      </c>
      <c r="K65" s="190"/>
    </row>
    <row r="66" s="8" customFormat="1" ht="19.92" customHeight="1">
      <c r="B66" s="184"/>
      <c r="C66" s="185"/>
      <c r="D66" s="186" t="s">
        <v>114</v>
      </c>
      <c r="E66" s="187"/>
      <c r="F66" s="187"/>
      <c r="G66" s="187"/>
      <c r="H66" s="187"/>
      <c r="I66" s="188"/>
      <c r="J66" s="189">
        <f>J229</f>
        <v>0</v>
      </c>
      <c r="K66" s="190"/>
    </row>
    <row r="67" s="7" customFormat="1" ht="24.96" customHeight="1">
      <c r="B67" s="177"/>
      <c r="C67" s="178"/>
      <c r="D67" s="179" t="s">
        <v>115</v>
      </c>
      <c r="E67" s="180"/>
      <c r="F67" s="180"/>
      <c r="G67" s="180"/>
      <c r="H67" s="180"/>
      <c r="I67" s="181"/>
      <c r="J67" s="182">
        <f>J236</f>
        <v>0</v>
      </c>
      <c r="K67" s="183"/>
    </row>
    <row r="68" s="8" customFormat="1" ht="19.92" customHeight="1">
      <c r="B68" s="184"/>
      <c r="C68" s="185"/>
      <c r="D68" s="186" t="s">
        <v>116</v>
      </c>
      <c r="E68" s="187"/>
      <c r="F68" s="187"/>
      <c r="G68" s="187"/>
      <c r="H68" s="187"/>
      <c r="I68" s="188"/>
      <c r="J68" s="189">
        <f>J237</f>
        <v>0</v>
      </c>
      <c r="K68" s="190"/>
    </row>
    <row r="69" s="1" customFormat="1" ht="21.84" customHeight="1">
      <c r="B69" s="46"/>
      <c r="C69" s="47"/>
      <c r="D69" s="47"/>
      <c r="E69" s="47"/>
      <c r="F69" s="47"/>
      <c r="G69" s="47"/>
      <c r="H69" s="47"/>
      <c r="I69" s="144"/>
      <c r="J69" s="47"/>
      <c r="K69" s="51"/>
    </row>
    <row r="70" s="1" customFormat="1" ht="6.96" customHeight="1">
      <c r="B70" s="67"/>
      <c r="C70" s="68"/>
      <c r="D70" s="68"/>
      <c r="E70" s="68"/>
      <c r="F70" s="68"/>
      <c r="G70" s="68"/>
      <c r="H70" s="68"/>
      <c r="I70" s="166"/>
      <c r="J70" s="68"/>
      <c r="K70" s="69"/>
    </row>
    <row r="74" s="1" customFormat="1" ht="6.96" customHeight="1">
      <c r="B74" s="70"/>
      <c r="C74" s="71"/>
      <c r="D74" s="71"/>
      <c r="E74" s="71"/>
      <c r="F74" s="71"/>
      <c r="G74" s="71"/>
      <c r="H74" s="71"/>
      <c r="I74" s="169"/>
      <c r="J74" s="71"/>
      <c r="K74" s="71"/>
      <c r="L74" s="72"/>
    </row>
    <row r="75" s="1" customFormat="1" ht="36.96" customHeight="1">
      <c r="B75" s="46"/>
      <c r="C75" s="73" t="s">
        <v>117</v>
      </c>
      <c r="D75" s="74"/>
      <c r="E75" s="74"/>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4.4" customHeight="1">
      <c r="B77" s="46"/>
      <c r="C77" s="76" t="s">
        <v>18</v>
      </c>
      <c r="D77" s="74"/>
      <c r="E77" s="74"/>
      <c r="F77" s="74"/>
      <c r="G77" s="74"/>
      <c r="H77" s="74"/>
      <c r="I77" s="191"/>
      <c r="J77" s="74"/>
      <c r="K77" s="74"/>
      <c r="L77" s="72"/>
    </row>
    <row r="78" s="1" customFormat="1" ht="16.5" customHeight="1">
      <c r="B78" s="46"/>
      <c r="C78" s="74"/>
      <c r="D78" s="74"/>
      <c r="E78" s="192" t="str">
        <f>E7</f>
        <v>Rekonstrukce střešní krytiny na objektu MŠ Mozartova 9, Ostrava</v>
      </c>
      <c r="F78" s="76"/>
      <c r="G78" s="76"/>
      <c r="H78" s="76"/>
      <c r="I78" s="191"/>
      <c r="J78" s="74"/>
      <c r="K78" s="74"/>
      <c r="L78" s="72"/>
    </row>
    <row r="79" s="1" customFormat="1" ht="14.4" customHeight="1">
      <c r="B79" s="46"/>
      <c r="C79" s="76" t="s">
        <v>98</v>
      </c>
      <c r="D79" s="74"/>
      <c r="E79" s="74"/>
      <c r="F79" s="74"/>
      <c r="G79" s="74"/>
      <c r="H79" s="74"/>
      <c r="I79" s="191"/>
      <c r="J79" s="74"/>
      <c r="K79" s="74"/>
      <c r="L79" s="72"/>
    </row>
    <row r="80" s="1" customFormat="1" ht="17.25" customHeight="1">
      <c r="B80" s="46"/>
      <c r="C80" s="74"/>
      <c r="D80" s="74"/>
      <c r="E80" s="82" t="str">
        <f>E9</f>
        <v>176071 - Hlavní střecha</v>
      </c>
      <c r="F80" s="74"/>
      <c r="G80" s="74"/>
      <c r="H80" s="74"/>
      <c r="I80" s="191"/>
      <c r="J80" s="74"/>
      <c r="K80" s="74"/>
      <c r="L80" s="72"/>
    </row>
    <row r="81" s="1" customFormat="1" ht="6.96" customHeight="1">
      <c r="B81" s="46"/>
      <c r="C81" s="74"/>
      <c r="D81" s="74"/>
      <c r="E81" s="74"/>
      <c r="F81" s="74"/>
      <c r="G81" s="74"/>
      <c r="H81" s="74"/>
      <c r="I81" s="191"/>
      <c r="J81" s="74"/>
      <c r="K81" s="74"/>
      <c r="L81" s="72"/>
    </row>
    <row r="82" s="1" customFormat="1" ht="18" customHeight="1">
      <c r="B82" s="46"/>
      <c r="C82" s="76" t="s">
        <v>24</v>
      </c>
      <c r="D82" s="74"/>
      <c r="E82" s="74"/>
      <c r="F82" s="193" t="str">
        <f>F12</f>
        <v>Ostrava</v>
      </c>
      <c r="G82" s="74"/>
      <c r="H82" s="74"/>
      <c r="I82" s="194" t="s">
        <v>26</v>
      </c>
      <c r="J82" s="85" t="str">
        <f>IF(J12="","",J12)</f>
        <v>27. 7. 2017</v>
      </c>
      <c r="K82" s="74"/>
      <c r="L82" s="72"/>
    </row>
    <row r="83" s="1" customFormat="1" ht="6.96" customHeight="1">
      <c r="B83" s="46"/>
      <c r="C83" s="74"/>
      <c r="D83" s="74"/>
      <c r="E83" s="74"/>
      <c r="F83" s="74"/>
      <c r="G83" s="74"/>
      <c r="H83" s="74"/>
      <c r="I83" s="191"/>
      <c r="J83" s="74"/>
      <c r="K83" s="74"/>
      <c r="L83" s="72"/>
    </row>
    <row r="84" s="1" customFormat="1">
      <c r="B84" s="46"/>
      <c r="C84" s="76" t="s">
        <v>30</v>
      </c>
      <c r="D84" s="74"/>
      <c r="E84" s="74"/>
      <c r="F84" s="193" t="str">
        <f>E15</f>
        <v>Statutární město Ostrava</v>
      </c>
      <c r="G84" s="74"/>
      <c r="H84" s="74"/>
      <c r="I84" s="194" t="s">
        <v>36</v>
      </c>
      <c r="J84" s="193" t="str">
        <f>E21</f>
        <v>ing.arch.,et.ing. Jan Fridrich</v>
      </c>
      <c r="K84" s="74"/>
      <c r="L84" s="72"/>
    </row>
    <row r="85" s="1" customFormat="1" ht="14.4" customHeight="1">
      <c r="B85" s="46"/>
      <c r="C85" s="76" t="s">
        <v>34</v>
      </c>
      <c r="D85" s="74"/>
      <c r="E85" s="74"/>
      <c r="F85" s="193" t="str">
        <f>IF(E18="","",E18)</f>
        <v/>
      </c>
      <c r="G85" s="74"/>
      <c r="H85" s="74"/>
      <c r="I85" s="191"/>
      <c r="J85" s="74"/>
      <c r="K85" s="74"/>
      <c r="L85" s="72"/>
    </row>
    <row r="86" s="1" customFormat="1" ht="10.32" customHeight="1">
      <c r="B86" s="46"/>
      <c r="C86" s="74"/>
      <c r="D86" s="74"/>
      <c r="E86" s="74"/>
      <c r="F86" s="74"/>
      <c r="G86" s="74"/>
      <c r="H86" s="74"/>
      <c r="I86" s="191"/>
      <c r="J86" s="74"/>
      <c r="K86" s="74"/>
      <c r="L86" s="72"/>
    </row>
    <row r="87" s="9" customFormat="1" ht="29.28" customHeight="1">
      <c r="B87" s="195"/>
      <c r="C87" s="196" t="s">
        <v>118</v>
      </c>
      <c r="D87" s="197" t="s">
        <v>60</v>
      </c>
      <c r="E87" s="197" t="s">
        <v>56</v>
      </c>
      <c r="F87" s="197" t="s">
        <v>119</v>
      </c>
      <c r="G87" s="197" t="s">
        <v>120</v>
      </c>
      <c r="H87" s="197" t="s">
        <v>121</v>
      </c>
      <c r="I87" s="198" t="s">
        <v>122</v>
      </c>
      <c r="J87" s="197" t="s">
        <v>102</v>
      </c>
      <c r="K87" s="199" t="s">
        <v>123</v>
      </c>
      <c r="L87" s="200"/>
      <c r="M87" s="102" t="s">
        <v>124</v>
      </c>
      <c r="N87" s="103" t="s">
        <v>45</v>
      </c>
      <c r="O87" s="103" t="s">
        <v>125</v>
      </c>
      <c r="P87" s="103" t="s">
        <v>126</v>
      </c>
      <c r="Q87" s="103" t="s">
        <v>127</v>
      </c>
      <c r="R87" s="103" t="s">
        <v>128</v>
      </c>
      <c r="S87" s="103" t="s">
        <v>129</v>
      </c>
      <c r="T87" s="104" t="s">
        <v>130</v>
      </c>
    </row>
    <row r="88" s="1" customFormat="1" ht="29.28" customHeight="1">
      <c r="B88" s="46"/>
      <c r="C88" s="108" t="s">
        <v>103</v>
      </c>
      <c r="D88" s="74"/>
      <c r="E88" s="74"/>
      <c r="F88" s="74"/>
      <c r="G88" s="74"/>
      <c r="H88" s="74"/>
      <c r="I88" s="191"/>
      <c r="J88" s="201">
        <f>BK88</f>
        <v>0</v>
      </c>
      <c r="K88" s="74"/>
      <c r="L88" s="72"/>
      <c r="M88" s="105"/>
      <c r="N88" s="106"/>
      <c r="O88" s="106"/>
      <c r="P88" s="202">
        <f>P89+P113+P236</f>
        <v>0</v>
      </c>
      <c r="Q88" s="106"/>
      <c r="R88" s="202">
        <f>R89+R113+R236</f>
        <v>9.9156884000000005</v>
      </c>
      <c r="S88" s="106"/>
      <c r="T88" s="203">
        <f>T89+T113+T236</f>
        <v>8.1368541399999987</v>
      </c>
      <c r="AT88" s="23" t="s">
        <v>74</v>
      </c>
      <c r="AU88" s="23" t="s">
        <v>104</v>
      </c>
      <c r="BK88" s="204">
        <f>BK89+BK113+BK236</f>
        <v>0</v>
      </c>
    </row>
    <row r="89" s="10" customFormat="1" ht="37.44" customHeight="1">
      <c r="B89" s="205"/>
      <c r="C89" s="206"/>
      <c r="D89" s="207" t="s">
        <v>74</v>
      </c>
      <c r="E89" s="208" t="s">
        <v>131</v>
      </c>
      <c r="F89" s="208" t="s">
        <v>132</v>
      </c>
      <c r="G89" s="206"/>
      <c r="H89" s="206"/>
      <c r="I89" s="209"/>
      <c r="J89" s="210">
        <f>BK89</f>
        <v>0</v>
      </c>
      <c r="K89" s="206"/>
      <c r="L89" s="211"/>
      <c r="M89" s="212"/>
      <c r="N89" s="213"/>
      <c r="O89" s="213"/>
      <c r="P89" s="214">
        <f>P90+P100</f>
        <v>0</v>
      </c>
      <c r="Q89" s="213"/>
      <c r="R89" s="214">
        <f>R90+R100</f>
        <v>0</v>
      </c>
      <c r="S89" s="213"/>
      <c r="T89" s="215">
        <f>T90+T100</f>
        <v>3.194115</v>
      </c>
      <c r="AR89" s="216" t="s">
        <v>83</v>
      </c>
      <c r="AT89" s="217" t="s">
        <v>74</v>
      </c>
      <c r="AU89" s="217" t="s">
        <v>75</v>
      </c>
      <c r="AY89" s="216" t="s">
        <v>133</v>
      </c>
      <c r="BK89" s="218">
        <f>BK90+BK100</f>
        <v>0</v>
      </c>
    </row>
    <row r="90" s="10" customFormat="1" ht="19.92" customHeight="1">
      <c r="B90" s="205"/>
      <c r="C90" s="206"/>
      <c r="D90" s="207" t="s">
        <v>74</v>
      </c>
      <c r="E90" s="219" t="s">
        <v>134</v>
      </c>
      <c r="F90" s="219" t="s">
        <v>135</v>
      </c>
      <c r="G90" s="206"/>
      <c r="H90" s="206"/>
      <c r="I90" s="209"/>
      <c r="J90" s="220">
        <f>BK90</f>
        <v>0</v>
      </c>
      <c r="K90" s="206"/>
      <c r="L90" s="211"/>
      <c r="M90" s="212"/>
      <c r="N90" s="213"/>
      <c r="O90" s="213"/>
      <c r="P90" s="214">
        <f>SUM(P91:P99)</f>
        <v>0</v>
      </c>
      <c r="Q90" s="213"/>
      <c r="R90" s="214">
        <f>SUM(R91:R99)</f>
        <v>0</v>
      </c>
      <c r="S90" s="213"/>
      <c r="T90" s="215">
        <f>SUM(T91:T99)</f>
        <v>3.194115</v>
      </c>
      <c r="AR90" s="216" t="s">
        <v>83</v>
      </c>
      <c r="AT90" s="217" t="s">
        <v>74</v>
      </c>
      <c r="AU90" s="217" t="s">
        <v>83</v>
      </c>
      <c r="AY90" s="216" t="s">
        <v>133</v>
      </c>
      <c r="BK90" s="218">
        <f>SUM(BK91:BK99)</f>
        <v>0</v>
      </c>
    </row>
    <row r="91" s="1" customFormat="1" ht="38.25" customHeight="1">
      <c r="B91" s="46"/>
      <c r="C91" s="221" t="s">
        <v>83</v>
      </c>
      <c r="D91" s="221" t="s">
        <v>136</v>
      </c>
      <c r="E91" s="222" t="s">
        <v>137</v>
      </c>
      <c r="F91" s="223" t="s">
        <v>138</v>
      </c>
      <c r="G91" s="224" t="s">
        <v>139</v>
      </c>
      <c r="H91" s="225">
        <v>10</v>
      </c>
      <c r="I91" s="226"/>
      <c r="J91" s="227">
        <f>ROUND(I91*H91,2)</f>
        <v>0</v>
      </c>
      <c r="K91" s="223" t="s">
        <v>140</v>
      </c>
      <c r="L91" s="72"/>
      <c r="M91" s="228" t="s">
        <v>23</v>
      </c>
      <c r="N91" s="229" t="s">
        <v>46</v>
      </c>
      <c r="O91" s="47"/>
      <c r="P91" s="230">
        <f>O91*H91</f>
        <v>0</v>
      </c>
      <c r="Q91" s="230">
        <v>0</v>
      </c>
      <c r="R91" s="230">
        <f>Q91*H91</f>
        <v>0</v>
      </c>
      <c r="S91" s="230">
        <v>0</v>
      </c>
      <c r="T91" s="231">
        <f>S91*H91</f>
        <v>0</v>
      </c>
      <c r="AR91" s="23" t="s">
        <v>141</v>
      </c>
      <c r="AT91" s="23" t="s">
        <v>136</v>
      </c>
      <c r="AU91" s="23" t="s">
        <v>85</v>
      </c>
      <c r="AY91" s="23" t="s">
        <v>133</v>
      </c>
      <c r="BE91" s="232">
        <f>IF(N91="základní",J91,0)</f>
        <v>0</v>
      </c>
      <c r="BF91" s="232">
        <f>IF(N91="snížená",J91,0)</f>
        <v>0</v>
      </c>
      <c r="BG91" s="232">
        <f>IF(N91="zákl. přenesená",J91,0)</f>
        <v>0</v>
      </c>
      <c r="BH91" s="232">
        <f>IF(N91="sníž. přenesená",J91,0)</f>
        <v>0</v>
      </c>
      <c r="BI91" s="232">
        <f>IF(N91="nulová",J91,0)</f>
        <v>0</v>
      </c>
      <c r="BJ91" s="23" t="s">
        <v>83</v>
      </c>
      <c r="BK91" s="232">
        <f>ROUND(I91*H91,2)</f>
        <v>0</v>
      </c>
      <c r="BL91" s="23" t="s">
        <v>141</v>
      </c>
      <c r="BM91" s="23" t="s">
        <v>142</v>
      </c>
    </row>
    <row r="92" s="1" customFormat="1">
      <c r="B92" s="46"/>
      <c r="C92" s="74"/>
      <c r="D92" s="233" t="s">
        <v>143</v>
      </c>
      <c r="E92" s="74"/>
      <c r="F92" s="234" t="s">
        <v>144</v>
      </c>
      <c r="G92" s="74"/>
      <c r="H92" s="74"/>
      <c r="I92" s="191"/>
      <c r="J92" s="74"/>
      <c r="K92" s="74"/>
      <c r="L92" s="72"/>
      <c r="M92" s="235"/>
      <c r="N92" s="47"/>
      <c r="O92" s="47"/>
      <c r="P92" s="47"/>
      <c r="Q92" s="47"/>
      <c r="R92" s="47"/>
      <c r="S92" s="47"/>
      <c r="T92" s="95"/>
      <c r="AT92" s="23" t="s">
        <v>143</v>
      </c>
      <c r="AU92" s="23" t="s">
        <v>85</v>
      </c>
    </row>
    <row r="93" s="11" customFormat="1">
      <c r="B93" s="236"/>
      <c r="C93" s="237"/>
      <c r="D93" s="233" t="s">
        <v>145</v>
      </c>
      <c r="E93" s="238" t="s">
        <v>23</v>
      </c>
      <c r="F93" s="239" t="s">
        <v>146</v>
      </c>
      <c r="G93" s="237"/>
      <c r="H93" s="240">
        <v>10</v>
      </c>
      <c r="I93" s="241"/>
      <c r="J93" s="237"/>
      <c r="K93" s="237"/>
      <c r="L93" s="242"/>
      <c r="M93" s="243"/>
      <c r="N93" s="244"/>
      <c r="O93" s="244"/>
      <c r="P93" s="244"/>
      <c r="Q93" s="244"/>
      <c r="R93" s="244"/>
      <c r="S93" s="244"/>
      <c r="T93" s="245"/>
      <c r="AT93" s="246" t="s">
        <v>145</v>
      </c>
      <c r="AU93" s="246" t="s">
        <v>85</v>
      </c>
      <c r="AV93" s="11" t="s">
        <v>85</v>
      </c>
      <c r="AW93" s="11" t="s">
        <v>38</v>
      </c>
      <c r="AX93" s="11" t="s">
        <v>83</v>
      </c>
      <c r="AY93" s="246" t="s">
        <v>133</v>
      </c>
    </row>
    <row r="94" s="1" customFormat="1" ht="38.25" customHeight="1">
      <c r="B94" s="46"/>
      <c r="C94" s="221" t="s">
        <v>85</v>
      </c>
      <c r="D94" s="221" t="s">
        <v>136</v>
      </c>
      <c r="E94" s="222" t="s">
        <v>147</v>
      </c>
      <c r="F94" s="223" t="s">
        <v>148</v>
      </c>
      <c r="G94" s="224" t="s">
        <v>149</v>
      </c>
      <c r="H94" s="225">
        <v>1.885</v>
      </c>
      <c r="I94" s="226"/>
      <c r="J94" s="227">
        <f>ROUND(I94*H94,2)</f>
        <v>0</v>
      </c>
      <c r="K94" s="223" t="s">
        <v>140</v>
      </c>
      <c r="L94" s="72"/>
      <c r="M94" s="228" t="s">
        <v>23</v>
      </c>
      <c r="N94" s="229" t="s">
        <v>46</v>
      </c>
      <c r="O94" s="47"/>
      <c r="P94" s="230">
        <f>O94*H94</f>
        <v>0</v>
      </c>
      <c r="Q94" s="230">
        <v>0</v>
      </c>
      <c r="R94" s="230">
        <f>Q94*H94</f>
        <v>0</v>
      </c>
      <c r="S94" s="230">
        <v>1.671</v>
      </c>
      <c r="T94" s="231">
        <f>S94*H94</f>
        <v>3.1498349999999999</v>
      </c>
      <c r="AR94" s="23" t="s">
        <v>141</v>
      </c>
      <c r="AT94" s="23" t="s">
        <v>136</v>
      </c>
      <c r="AU94" s="23" t="s">
        <v>85</v>
      </c>
      <c r="AY94" s="23" t="s">
        <v>133</v>
      </c>
      <c r="BE94" s="232">
        <f>IF(N94="základní",J94,0)</f>
        <v>0</v>
      </c>
      <c r="BF94" s="232">
        <f>IF(N94="snížená",J94,0)</f>
        <v>0</v>
      </c>
      <c r="BG94" s="232">
        <f>IF(N94="zákl. přenesená",J94,0)</f>
        <v>0</v>
      </c>
      <c r="BH94" s="232">
        <f>IF(N94="sníž. přenesená",J94,0)</f>
        <v>0</v>
      </c>
      <c r="BI94" s="232">
        <f>IF(N94="nulová",J94,0)</f>
        <v>0</v>
      </c>
      <c r="BJ94" s="23" t="s">
        <v>83</v>
      </c>
      <c r="BK94" s="232">
        <f>ROUND(I94*H94,2)</f>
        <v>0</v>
      </c>
      <c r="BL94" s="23" t="s">
        <v>141</v>
      </c>
      <c r="BM94" s="23" t="s">
        <v>150</v>
      </c>
    </row>
    <row r="95" s="1" customFormat="1">
      <c r="B95" s="46"/>
      <c r="C95" s="74"/>
      <c r="D95" s="233" t="s">
        <v>143</v>
      </c>
      <c r="E95" s="74"/>
      <c r="F95" s="234" t="s">
        <v>151</v>
      </c>
      <c r="G95" s="74"/>
      <c r="H95" s="74"/>
      <c r="I95" s="191"/>
      <c r="J95" s="74"/>
      <c r="K95" s="74"/>
      <c r="L95" s="72"/>
      <c r="M95" s="235"/>
      <c r="N95" s="47"/>
      <c r="O95" s="47"/>
      <c r="P95" s="47"/>
      <c r="Q95" s="47"/>
      <c r="R95" s="47"/>
      <c r="S95" s="47"/>
      <c r="T95" s="95"/>
      <c r="AT95" s="23" t="s">
        <v>143</v>
      </c>
      <c r="AU95" s="23" t="s">
        <v>85</v>
      </c>
    </row>
    <row r="96" s="11" customFormat="1">
      <c r="B96" s="236"/>
      <c r="C96" s="237"/>
      <c r="D96" s="233" t="s">
        <v>145</v>
      </c>
      <c r="E96" s="238" t="s">
        <v>23</v>
      </c>
      <c r="F96" s="239" t="s">
        <v>152</v>
      </c>
      <c r="G96" s="237"/>
      <c r="H96" s="240">
        <v>1.885</v>
      </c>
      <c r="I96" s="241"/>
      <c r="J96" s="237"/>
      <c r="K96" s="237"/>
      <c r="L96" s="242"/>
      <c r="M96" s="243"/>
      <c r="N96" s="244"/>
      <c r="O96" s="244"/>
      <c r="P96" s="244"/>
      <c r="Q96" s="244"/>
      <c r="R96" s="244"/>
      <c r="S96" s="244"/>
      <c r="T96" s="245"/>
      <c r="AT96" s="246" t="s">
        <v>145</v>
      </c>
      <c r="AU96" s="246" t="s">
        <v>85</v>
      </c>
      <c r="AV96" s="11" t="s">
        <v>85</v>
      </c>
      <c r="AW96" s="11" t="s">
        <v>38</v>
      </c>
      <c r="AX96" s="11" t="s">
        <v>83</v>
      </c>
      <c r="AY96" s="246" t="s">
        <v>133</v>
      </c>
    </row>
    <row r="97" s="1" customFormat="1" ht="25.5" customHeight="1">
      <c r="B97" s="46"/>
      <c r="C97" s="221" t="s">
        <v>153</v>
      </c>
      <c r="D97" s="221" t="s">
        <v>136</v>
      </c>
      <c r="E97" s="222" t="s">
        <v>154</v>
      </c>
      <c r="F97" s="223" t="s">
        <v>155</v>
      </c>
      <c r="G97" s="224" t="s">
        <v>156</v>
      </c>
      <c r="H97" s="225">
        <v>1.0800000000000001</v>
      </c>
      <c r="I97" s="226"/>
      <c r="J97" s="227">
        <f>ROUND(I97*H97,2)</f>
        <v>0</v>
      </c>
      <c r="K97" s="223" t="s">
        <v>140</v>
      </c>
      <c r="L97" s="72"/>
      <c r="M97" s="228" t="s">
        <v>23</v>
      </c>
      <c r="N97" s="229" t="s">
        <v>46</v>
      </c>
      <c r="O97" s="47"/>
      <c r="P97" s="230">
        <f>O97*H97</f>
        <v>0</v>
      </c>
      <c r="Q97" s="230">
        <v>0</v>
      </c>
      <c r="R97" s="230">
        <f>Q97*H97</f>
        <v>0</v>
      </c>
      <c r="S97" s="230">
        <v>0.041000000000000002</v>
      </c>
      <c r="T97" s="231">
        <f>S97*H97</f>
        <v>0.044280000000000007</v>
      </c>
      <c r="AR97" s="23" t="s">
        <v>141</v>
      </c>
      <c r="AT97" s="23" t="s">
        <v>136</v>
      </c>
      <c r="AU97" s="23" t="s">
        <v>85</v>
      </c>
      <c r="AY97" s="23" t="s">
        <v>133</v>
      </c>
      <c r="BE97" s="232">
        <f>IF(N97="základní",J97,0)</f>
        <v>0</v>
      </c>
      <c r="BF97" s="232">
        <f>IF(N97="snížená",J97,0)</f>
        <v>0</v>
      </c>
      <c r="BG97" s="232">
        <f>IF(N97="zákl. přenesená",J97,0)</f>
        <v>0</v>
      </c>
      <c r="BH97" s="232">
        <f>IF(N97="sníž. přenesená",J97,0)</f>
        <v>0</v>
      </c>
      <c r="BI97" s="232">
        <f>IF(N97="nulová",J97,0)</f>
        <v>0</v>
      </c>
      <c r="BJ97" s="23" t="s">
        <v>83</v>
      </c>
      <c r="BK97" s="232">
        <f>ROUND(I97*H97,2)</f>
        <v>0</v>
      </c>
      <c r="BL97" s="23" t="s">
        <v>141</v>
      </c>
      <c r="BM97" s="23" t="s">
        <v>157</v>
      </c>
    </row>
    <row r="98" s="1" customFormat="1">
      <c r="B98" s="46"/>
      <c r="C98" s="74"/>
      <c r="D98" s="233" t="s">
        <v>143</v>
      </c>
      <c r="E98" s="74"/>
      <c r="F98" s="234" t="s">
        <v>158</v>
      </c>
      <c r="G98" s="74"/>
      <c r="H98" s="74"/>
      <c r="I98" s="191"/>
      <c r="J98" s="74"/>
      <c r="K98" s="74"/>
      <c r="L98" s="72"/>
      <c r="M98" s="235"/>
      <c r="N98" s="47"/>
      <c r="O98" s="47"/>
      <c r="P98" s="47"/>
      <c r="Q98" s="47"/>
      <c r="R98" s="47"/>
      <c r="S98" s="47"/>
      <c r="T98" s="95"/>
      <c r="AT98" s="23" t="s">
        <v>143</v>
      </c>
      <c r="AU98" s="23" t="s">
        <v>85</v>
      </c>
    </row>
    <row r="99" s="11" customFormat="1">
      <c r="B99" s="236"/>
      <c r="C99" s="237"/>
      <c r="D99" s="233" t="s">
        <v>145</v>
      </c>
      <c r="E99" s="238" t="s">
        <v>23</v>
      </c>
      <c r="F99" s="239" t="s">
        <v>159</v>
      </c>
      <c r="G99" s="237"/>
      <c r="H99" s="240">
        <v>1.0800000000000001</v>
      </c>
      <c r="I99" s="241"/>
      <c r="J99" s="237"/>
      <c r="K99" s="237"/>
      <c r="L99" s="242"/>
      <c r="M99" s="243"/>
      <c r="N99" s="244"/>
      <c r="O99" s="244"/>
      <c r="P99" s="244"/>
      <c r="Q99" s="244"/>
      <c r="R99" s="244"/>
      <c r="S99" s="244"/>
      <c r="T99" s="245"/>
      <c r="AT99" s="246" t="s">
        <v>145</v>
      </c>
      <c r="AU99" s="246" t="s">
        <v>85</v>
      </c>
      <c r="AV99" s="11" t="s">
        <v>85</v>
      </c>
      <c r="AW99" s="11" t="s">
        <v>38</v>
      </c>
      <c r="AX99" s="11" t="s">
        <v>83</v>
      </c>
      <c r="AY99" s="246" t="s">
        <v>133</v>
      </c>
    </row>
    <row r="100" s="10" customFormat="1" ht="29.88" customHeight="1">
      <c r="B100" s="205"/>
      <c r="C100" s="206"/>
      <c r="D100" s="207" t="s">
        <v>74</v>
      </c>
      <c r="E100" s="219" t="s">
        <v>160</v>
      </c>
      <c r="F100" s="219" t="s">
        <v>161</v>
      </c>
      <c r="G100" s="206"/>
      <c r="H100" s="206"/>
      <c r="I100" s="209"/>
      <c r="J100" s="220">
        <f>BK100</f>
        <v>0</v>
      </c>
      <c r="K100" s="206"/>
      <c r="L100" s="211"/>
      <c r="M100" s="212"/>
      <c r="N100" s="213"/>
      <c r="O100" s="213"/>
      <c r="P100" s="214">
        <f>SUM(P101:P112)</f>
        <v>0</v>
      </c>
      <c r="Q100" s="213"/>
      <c r="R100" s="214">
        <f>SUM(R101:R112)</f>
        <v>0</v>
      </c>
      <c r="S100" s="213"/>
      <c r="T100" s="215">
        <f>SUM(T101:T112)</f>
        <v>0</v>
      </c>
      <c r="AR100" s="216" t="s">
        <v>83</v>
      </c>
      <c r="AT100" s="217" t="s">
        <v>74</v>
      </c>
      <c r="AU100" s="217" t="s">
        <v>83</v>
      </c>
      <c r="AY100" s="216" t="s">
        <v>133</v>
      </c>
      <c r="BK100" s="218">
        <f>SUM(BK101:BK112)</f>
        <v>0</v>
      </c>
    </row>
    <row r="101" s="1" customFormat="1" ht="25.5" customHeight="1">
      <c r="B101" s="46"/>
      <c r="C101" s="221" t="s">
        <v>141</v>
      </c>
      <c r="D101" s="221" t="s">
        <v>136</v>
      </c>
      <c r="E101" s="222" t="s">
        <v>162</v>
      </c>
      <c r="F101" s="223" t="s">
        <v>163</v>
      </c>
      <c r="G101" s="224" t="s">
        <v>164</v>
      </c>
      <c r="H101" s="225">
        <v>8.1370000000000005</v>
      </c>
      <c r="I101" s="226"/>
      <c r="J101" s="227">
        <f>ROUND(I101*H101,2)</f>
        <v>0</v>
      </c>
      <c r="K101" s="223" t="s">
        <v>140</v>
      </c>
      <c r="L101" s="72"/>
      <c r="M101" s="228" t="s">
        <v>23</v>
      </c>
      <c r="N101" s="229" t="s">
        <v>46</v>
      </c>
      <c r="O101" s="47"/>
      <c r="P101" s="230">
        <f>O101*H101</f>
        <v>0</v>
      </c>
      <c r="Q101" s="230">
        <v>0</v>
      </c>
      <c r="R101" s="230">
        <f>Q101*H101</f>
        <v>0</v>
      </c>
      <c r="S101" s="230">
        <v>0</v>
      </c>
      <c r="T101" s="231">
        <f>S101*H101</f>
        <v>0</v>
      </c>
      <c r="AR101" s="23" t="s">
        <v>141</v>
      </c>
      <c r="AT101" s="23" t="s">
        <v>136</v>
      </c>
      <c r="AU101" s="23" t="s">
        <v>85</v>
      </c>
      <c r="AY101" s="23" t="s">
        <v>133</v>
      </c>
      <c r="BE101" s="232">
        <f>IF(N101="základní",J101,0)</f>
        <v>0</v>
      </c>
      <c r="BF101" s="232">
        <f>IF(N101="snížená",J101,0)</f>
        <v>0</v>
      </c>
      <c r="BG101" s="232">
        <f>IF(N101="zákl. přenesená",J101,0)</f>
        <v>0</v>
      </c>
      <c r="BH101" s="232">
        <f>IF(N101="sníž. přenesená",J101,0)</f>
        <v>0</v>
      </c>
      <c r="BI101" s="232">
        <f>IF(N101="nulová",J101,0)</f>
        <v>0</v>
      </c>
      <c r="BJ101" s="23" t="s">
        <v>83</v>
      </c>
      <c r="BK101" s="232">
        <f>ROUND(I101*H101,2)</f>
        <v>0</v>
      </c>
      <c r="BL101" s="23" t="s">
        <v>141</v>
      </c>
      <c r="BM101" s="23" t="s">
        <v>165</v>
      </c>
    </row>
    <row r="102" s="1" customFormat="1">
      <c r="B102" s="46"/>
      <c r="C102" s="74"/>
      <c r="D102" s="233" t="s">
        <v>143</v>
      </c>
      <c r="E102" s="74"/>
      <c r="F102" s="234" t="s">
        <v>166</v>
      </c>
      <c r="G102" s="74"/>
      <c r="H102" s="74"/>
      <c r="I102" s="191"/>
      <c r="J102" s="74"/>
      <c r="K102" s="74"/>
      <c r="L102" s="72"/>
      <c r="M102" s="235"/>
      <c r="N102" s="47"/>
      <c r="O102" s="47"/>
      <c r="P102" s="47"/>
      <c r="Q102" s="47"/>
      <c r="R102" s="47"/>
      <c r="S102" s="47"/>
      <c r="T102" s="95"/>
      <c r="AT102" s="23" t="s">
        <v>143</v>
      </c>
      <c r="AU102" s="23" t="s">
        <v>85</v>
      </c>
    </row>
    <row r="103" s="11" customFormat="1">
      <c r="B103" s="236"/>
      <c r="C103" s="237"/>
      <c r="D103" s="233" t="s">
        <v>145</v>
      </c>
      <c r="E103" s="238" t="s">
        <v>23</v>
      </c>
      <c r="F103" s="239" t="s">
        <v>167</v>
      </c>
      <c r="G103" s="237"/>
      <c r="H103" s="240">
        <v>8.1370000000000005</v>
      </c>
      <c r="I103" s="241"/>
      <c r="J103" s="237"/>
      <c r="K103" s="237"/>
      <c r="L103" s="242"/>
      <c r="M103" s="243"/>
      <c r="N103" s="244"/>
      <c r="O103" s="244"/>
      <c r="P103" s="244"/>
      <c r="Q103" s="244"/>
      <c r="R103" s="244"/>
      <c r="S103" s="244"/>
      <c r="T103" s="245"/>
      <c r="AT103" s="246" t="s">
        <v>145</v>
      </c>
      <c r="AU103" s="246" t="s">
        <v>85</v>
      </c>
      <c r="AV103" s="11" t="s">
        <v>85</v>
      </c>
      <c r="AW103" s="11" t="s">
        <v>38</v>
      </c>
      <c r="AX103" s="11" t="s">
        <v>83</v>
      </c>
      <c r="AY103" s="246" t="s">
        <v>133</v>
      </c>
    </row>
    <row r="104" s="1" customFormat="1" ht="25.5" customHeight="1">
      <c r="B104" s="46"/>
      <c r="C104" s="221" t="s">
        <v>168</v>
      </c>
      <c r="D104" s="221" t="s">
        <v>136</v>
      </c>
      <c r="E104" s="222" t="s">
        <v>169</v>
      </c>
      <c r="F104" s="223" t="s">
        <v>170</v>
      </c>
      <c r="G104" s="224" t="s">
        <v>164</v>
      </c>
      <c r="H104" s="225">
        <v>8.1370000000000005</v>
      </c>
      <c r="I104" s="226"/>
      <c r="J104" s="227">
        <f>ROUND(I104*H104,2)</f>
        <v>0</v>
      </c>
      <c r="K104" s="223" t="s">
        <v>140</v>
      </c>
      <c r="L104" s="72"/>
      <c r="M104" s="228" t="s">
        <v>23</v>
      </c>
      <c r="N104" s="229" t="s">
        <v>46</v>
      </c>
      <c r="O104" s="47"/>
      <c r="P104" s="230">
        <f>O104*H104</f>
        <v>0</v>
      </c>
      <c r="Q104" s="230">
        <v>0</v>
      </c>
      <c r="R104" s="230">
        <f>Q104*H104</f>
        <v>0</v>
      </c>
      <c r="S104" s="230">
        <v>0</v>
      </c>
      <c r="T104" s="231">
        <f>S104*H104</f>
        <v>0</v>
      </c>
      <c r="AR104" s="23" t="s">
        <v>141</v>
      </c>
      <c r="AT104" s="23" t="s">
        <v>136</v>
      </c>
      <c r="AU104" s="23" t="s">
        <v>85</v>
      </c>
      <c r="AY104" s="23" t="s">
        <v>133</v>
      </c>
      <c r="BE104" s="232">
        <f>IF(N104="základní",J104,0)</f>
        <v>0</v>
      </c>
      <c r="BF104" s="232">
        <f>IF(N104="snížená",J104,0)</f>
        <v>0</v>
      </c>
      <c r="BG104" s="232">
        <f>IF(N104="zákl. přenesená",J104,0)</f>
        <v>0</v>
      </c>
      <c r="BH104" s="232">
        <f>IF(N104="sníž. přenesená",J104,0)</f>
        <v>0</v>
      </c>
      <c r="BI104" s="232">
        <f>IF(N104="nulová",J104,0)</f>
        <v>0</v>
      </c>
      <c r="BJ104" s="23" t="s">
        <v>83</v>
      </c>
      <c r="BK104" s="232">
        <f>ROUND(I104*H104,2)</f>
        <v>0</v>
      </c>
      <c r="BL104" s="23" t="s">
        <v>141</v>
      </c>
      <c r="BM104" s="23" t="s">
        <v>171</v>
      </c>
    </row>
    <row r="105" s="1" customFormat="1">
      <c r="B105" s="46"/>
      <c r="C105" s="74"/>
      <c r="D105" s="233" t="s">
        <v>143</v>
      </c>
      <c r="E105" s="74"/>
      <c r="F105" s="234" t="s">
        <v>172</v>
      </c>
      <c r="G105" s="74"/>
      <c r="H105" s="74"/>
      <c r="I105" s="191"/>
      <c r="J105" s="74"/>
      <c r="K105" s="74"/>
      <c r="L105" s="72"/>
      <c r="M105" s="235"/>
      <c r="N105" s="47"/>
      <c r="O105" s="47"/>
      <c r="P105" s="47"/>
      <c r="Q105" s="47"/>
      <c r="R105" s="47"/>
      <c r="S105" s="47"/>
      <c r="T105" s="95"/>
      <c r="AT105" s="23" t="s">
        <v>143</v>
      </c>
      <c r="AU105" s="23" t="s">
        <v>85</v>
      </c>
    </row>
    <row r="106" s="1" customFormat="1" ht="25.5" customHeight="1">
      <c r="B106" s="46"/>
      <c r="C106" s="221" t="s">
        <v>173</v>
      </c>
      <c r="D106" s="221" t="s">
        <v>136</v>
      </c>
      <c r="E106" s="222" t="s">
        <v>174</v>
      </c>
      <c r="F106" s="223" t="s">
        <v>175</v>
      </c>
      <c r="G106" s="224" t="s">
        <v>164</v>
      </c>
      <c r="H106" s="225">
        <v>113.91800000000001</v>
      </c>
      <c r="I106" s="226"/>
      <c r="J106" s="227">
        <f>ROUND(I106*H106,2)</f>
        <v>0</v>
      </c>
      <c r="K106" s="223" t="s">
        <v>140</v>
      </c>
      <c r="L106" s="72"/>
      <c r="M106" s="228" t="s">
        <v>23</v>
      </c>
      <c r="N106" s="229" t="s">
        <v>46</v>
      </c>
      <c r="O106" s="47"/>
      <c r="P106" s="230">
        <f>O106*H106</f>
        <v>0</v>
      </c>
      <c r="Q106" s="230">
        <v>0</v>
      </c>
      <c r="R106" s="230">
        <f>Q106*H106</f>
        <v>0</v>
      </c>
      <c r="S106" s="230">
        <v>0</v>
      </c>
      <c r="T106" s="231">
        <f>S106*H106</f>
        <v>0</v>
      </c>
      <c r="AR106" s="23" t="s">
        <v>141</v>
      </c>
      <c r="AT106" s="23" t="s">
        <v>136</v>
      </c>
      <c r="AU106" s="23" t="s">
        <v>85</v>
      </c>
      <c r="AY106" s="23" t="s">
        <v>133</v>
      </c>
      <c r="BE106" s="232">
        <f>IF(N106="základní",J106,0)</f>
        <v>0</v>
      </c>
      <c r="BF106" s="232">
        <f>IF(N106="snížená",J106,0)</f>
        <v>0</v>
      </c>
      <c r="BG106" s="232">
        <f>IF(N106="zákl. přenesená",J106,0)</f>
        <v>0</v>
      </c>
      <c r="BH106" s="232">
        <f>IF(N106="sníž. přenesená",J106,0)</f>
        <v>0</v>
      </c>
      <c r="BI106" s="232">
        <f>IF(N106="nulová",J106,0)</f>
        <v>0</v>
      </c>
      <c r="BJ106" s="23" t="s">
        <v>83</v>
      </c>
      <c r="BK106" s="232">
        <f>ROUND(I106*H106,2)</f>
        <v>0</v>
      </c>
      <c r="BL106" s="23" t="s">
        <v>141</v>
      </c>
      <c r="BM106" s="23" t="s">
        <v>176</v>
      </c>
    </row>
    <row r="107" s="1" customFormat="1">
      <c r="B107" s="46"/>
      <c r="C107" s="74"/>
      <c r="D107" s="233" t="s">
        <v>143</v>
      </c>
      <c r="E107" s="74"/>
      <c r="F107" s="234" t="s">
        <v>177</v>
      </c>
      <c r="G107" s="74"/>
      <c r="H107" s="74"/>
      <c r="I107" s="191"/>
      <c r="J107" s="74"/>
      <c r="K107" s="74"/>
      <c r="L107" s="72"/>
      <c r="M107" s="235"/>
      <c r="N107" s="47"/>
      <c r="O107" s="47"/>
      <c r="P107" s="47"/>
      <c r="Q107" s="47"/>
      <c r="R107" s="47"/>
      <c r="S107" s="47"/>
      <c r="T107" s="95"/>
      <c r="AT107" s="23" t="s">
        <v>143</v>
      </c>
      <c r="AU107" s="23" t="s">
        <v>85</v>
      </c>
    </row>
    <row r="108" s="11" customFormat="1">
      <c r="B108" s="236"/>
      <c r="C108" s="237"/>
      <c r="D108" s="233" t="s">
        <v>145</v>
      </c>
      <c r="E108" s="238" t="s">
        <v>23</v>
      </c>
      <c r="F108" s="239" t="s">
        <v>178</v>
      </c>
      <c r="G108" s="237"/>
      <c r="H108" s="240">
        <v>113.91800000000001</v>
      </c>
      <c r="I108" s="241"/>
      <c r="J108" s="237"/>
      <c r="K108" s="237"/>
      <c r="L108" s="242"/>
      <c r="M108" s="243"/>
      <c r="N108" s="244"/>
      <c r="O108" s="244"/>
      <c r="P108" s="244"/>
      <c r="Q108" s="244"/>
      <c r="R108" s="244"/>
      <c r="S108" s="244"/>
      <c r="T108" s="245"/>
      <c r="AT108" s="246" t="s">
        <v>145</v>
      </c>
      <c r="AU108" s="246" t="s">
        <v>85</v>
      </c>
      <c r="AV108" s="11" t="s">
        <v>85</v>
      </c>
      <c r="AW108" s="11" t="s">
        <v>38</v>
      </c>
      <c r="AX108" s="11" t="s">
        <v>83</v>
      </c>
      <c r="AY108" s="246" t="s">
        <v>133</v>
      </c>
    </row>
    <row r="109" s="1" customFormat="1" ht="25.5" customHeight="1">
      <c r="B109" s="46"/>
      <c r="C109" s="221" t="s">
        <v>179</v>
      </c>
      <c r="D109" s="221" t="s">
        <v>136</v>
      </c>
      <c r="E109" s="222" t="s">
        <v>180</v>
      </c>
      <c r="F109" s="223" t="s">
        <v>181</v>
      </c>
      <c r="G109" s="224" t="s">
        <v>164</v>
      </c>
      <c r="H109" s="225">
        <v>3.1499999999999999</v>
      </c>
      <c r="I109" s="226"/>
      <c r="J109" s="227">
        <f>ROUND(I109*H109,2)</f>
        <v>0</v>
      </c>
      <c r="K109" s="223" t="s">
        <v>140</v>
      </c>
      <c r="L109" s="72"/>
      <c r="M109" s="228" t="s">
        <v>23</v>
      </c>
      <c r="N109" s="229" t="s">
        <v>46</v>
      </c>
      <c r="O109" s="47"/>
      <c r="P109" s="230">
        <f>O109*H109</f>
        <v>0</v>
      </c>
      <c r="Q109" s="230">
        <v>0</v>
      </c>
      <c r="R109" s="230">
        <f>Q109*H109</f>
        <v>0</v>
      </c>
      <c r="S109" s="230">
        <v>0</v>
      </c>
      <c r="T109" s="231">
        <f>S109*H109</f>
        <v>0</v>
      </c>
      <c r="AR109" s="23" t="s">
        <v>141</v>
      </c>
      <c r="AT109" s="23" t="s">
        <v>136</v>
      </c>
      <c r="AU109" s="23" t="s">
        <v>85</v>
      </c>
      <c r="AY109" s="23" t="s">
        <v>133</v>
      </c>
      <c r="BE109" s="232">
        <f>IF(N109="základní",J109,0)</f>
        <v>0</v>
      </c>
      <c r="BF109" s="232">
        <f>IF(N109="snížená",J109,0)</f>
        <v>0</v>
      </c>
      <c r="BG109" s="232">
        <f>IF(N109="zákl. přenesená",J109,0)</f>
        <v>0</v>
      </c>
      <c r="BH109" s="232">
        <f>IF(N109="sníž. přenesená",J109,0)</f>
        <v>0</v>
      </c>
      <c r="BI109" s="232">
        <f>IF(N109="nulová",J109,0)</f>
        <v>0</v>
      </c>
      <c r="BJ109" s="23" t="s">
        <v>83</v>
      </c>
      <c r="BK109" s="232">
        <f>ROUND(I109*H109,2)</f>
        <v>0</v>
      </c>
      <c r="BL109" s="23" t="s">
        <v>141</v>
      </c>
      <c r="BM109" s="23" t="s">
        <v>182</v>
      </c>
    </row>
    <row r="110" s="1" customFormat="1">
      <c r="B110" s="46"/>
      <c r="C110" s="74"/>
      <c r="D110" s="233" t="s">
        <v>143</v>
      </c>
      <c r="E110" s="74"/>
      <c r="F110" s="234" t="s">
        <v>183</v>
      </c>
      <c r="G110" s="74"/>
      <c r="H110" s="74"/>
      <c r="I110" s="191"/>
      <c r="J110" s="74"/>
      <c r="K110" s="74"/>
      <c r="L110" s="72"/>
      <c r="M110" s="235"/>
      <c r="N110" s="47"/>
      <c r="O110" s="47"/>
      <c r="P110" s="47"/>
      <c r="Q110" s="47"/>
      <c r="R110" s="47"/>
      <c r="S110" s="47"/>
      <c r="T110" s="95"/>
      <c r="AT110" s="23" t="s">
        <v>143</v>
      </c>
      <c r="AU110" s="23" t="s">
        <v>85</v>
      </c>
    </row>
    <row r="111" s="1" customFormat="1" ht="16.5" customHeight="1">
      <c r="B111" s="46"/>
      <c r="C111" s="221" t="s">
        <v>184</v>
      </c>
      <c r="D111" s="221" t="s">
        <v>136</v>
      </c>
      <c r="E111" s="222" t="s">
        <v>185</v>
      </c>
      <c r="F111" s="223" t="s">
        <v>186</v>
      </c>
      <c r="G111" s="224" t="s">
        <v>164</v>
      </c>
      <c r="H111" s="225">
        <v>3.274</v>
      </c>
      <c r="I111" s="226"/>
      <c r="J111" s="227">
        <f>ROUND(I111*H111,2)</f>
        <v>0</v>
      </c>
      <c r="K111" s="223" t="s">
        <v>140</v>
      </c>
      <c r="L111" s="72"/>
      <c r="M111" s="228" t="s">
        <v>23</v>
      </c>
      <c r="N111" s="229" t="s">
        <v>46</v>
      </c>
      <c r="O111" s="47"/>
      <c r="P111" s="230">
        <f>O111*H111</f>
        <v>0</v>
      </c>
      <c r="Q111" s="230">
        <v>0</v>
      </c>
      <c r="R111" s="230">
        <f>Q111*H111</f>
        <v>0</v>
      </c>
      <c r="S111" s="230">
        <v>0</v>
      </c>
      <c r="T111" s="231">
        <f>S111*H111</f>
        <v>0</v>
      </c>
      <c r="AR111" s="23" t="s">
        <v>141</v>
      </c>
      <c r="AT111" s="23" t="s">
        <v>136</v>
      </c>
      <c r="AU111" s="23" t="s">
        <v>85</v>
      </c>
      <c r="AY111" s="23" t="s">
        <v>133</v>
      </c>
      <c r="BE111" s="232">
        <f>IF(N111="základní",J111,0)</f>
        <v>0</v>
      </c>
      <c r="BF111" s="232">
        <f>IF(N111="snížená",J111,0)</f>
        <v>0</v>
      </c>
      <c r="BG111" s="232">
        <f>IF(N111="zákl. přenesená",J111,0)</f>
        <v>0</v>
      </c>
      <c r="BH111" s="232">
        <f>IF(N111="sníž. přenesená",J111,0)</f>
        <v>0</v>
      </c>
      <c r="BI111" s="232">
        <f>IF(N111="nulová",J111,0)</f>
        <v>0</v>
      </c>
      <c r="BJ111" s="23" t="s">
        <v>83</v>
      </c>
      <c r="BK111" s="232">
        <f>ROUND(I111*H111,2)</f>
        <v>0</v>
      </c>
      <c r="BL111" s="23" t="s">
        <v>141</v>
      </c>
      <c r="BM111" s="23" t="s">
        <v>187</v>
      </c>
    </row>
    <row r="112" s="1" customFormat="1">
      <c r="B112" s="46"/>
      <c r="C112" s="74"/>
      <c r="D112" s="233" t="s">
        <v>143</v>
      </c>
      <c r="E112" s="74"/>
      <c r="F112" s="234" t="s">
        <v>183</v>
      </c>
      <c r="G112" s="74"/>
      <c r="H112" s="74"/>
      <c r="I112" s="191"/>
      <c r="J112" s="74"/>
      <c r="K112" s="74"/>
      <c r="L112" s="72"/>
      <c r="M112" s="235"/>
      <c r="N112" s="47"/>
      <c r="O112" s="47"/>
      <c r="P112" s="47"/>
      <c r="Q112" s="47"/>
      <c r="R112" s="47"/>
      <c r="S112" s="47"/>
      <c r="T112" s="95"/>
      <c r="AT112" s="23" t="s">
        <v>143</v>
      </c>
      <c r="AU112" s="23" t="s">
        <v>85</v>
      </c>
    </row>
    <row r="113" s="10" customFormat="1" ht="37.44" customHeight="1">
      <c r="B113" s="205"/>
      <c r="C113" s="206"/>
      <c r="D113" s="207" t="s">
        <v>74</v>
      </c>
      <c r="E113" s="208" t="s">
        <v>188</v>
      </c>
      <c r="F113" s="208" t="s">
        <v>189</v>
      </c>
      <c r="G113" s="206"/>
      <c r="H113" s="206"/>
      <c r="I113" s="209"/>
      <c r="J113" s="210">
        <f>BK113</f>
        <v>0</v>
      </c>
      <c r="K113" s="206"/>
      <c r="L113" s="211"/>
      <c r="M113" s="212"/>
      <c r="N113" s="213"/>
      <c r="O113" s="213"/>
      <c r="P113" s="214">
        <f>P114+P183+P204+P212+P218+P229</f>
        <v>0</v>
      </c>
      <c r="Q113" s="213"/>
      <c r="R113" s="214">
        <f>R114+R183+R204+R212+R218+R229</f>
        <v>9.9156884000000005</v>
      </c>
      <c r="S113" s="213"/>
      <c r="T113" s="215">
        <f>T114+T183+T204+T212+T218+T229</f>
        <v>4.9427391399999987</v>
      </c>
      <c r="AR113" s="216" t="s">
        <v>85</v>
      </c>
      <c r="AT113" s="217" t="s">
        <v>74</v>
      </c>
      <c r="AU113" s="217" t="s">
        <v>75</v>
      </c>
      <c r="AY113" s="216" t="s">
        <v>133</v>
      </c>
      <c r="BK113" s="218">
        <f>BK114+BK183+BK204+BK212+BK218+BK229</f>
        <v>0</v>
      </c>
    </row>
    <row r="114" s="10" customFormat="1" ht="19.92" customHeight="1">
      <c r="B114" s="205"/>
      <c r="C114" s="206"/>
      <c r="D114" s="207" t="s">
        <v>74</v>
      </c>
      <c r="E114" s="219" t="s">
        <v>190</v>
      </c>
      <c r="F114" s="219" t="s">
        <v>191</v>
      </c>
      <c r="G114" s="206"/>
      <c r="H114" s="206"/>
      <c r="I114" s="209"/>
      <c r="J114" s="220">
        <f>BK114</f>
        <v>0</v>
      </c>
      <c r="K114" s="206"/>
      <c r="L114" s="211"/>
      <c r="M114" s="212"/>
      <c r="N114" s="213"/>
      <c r="O114" s="213"/>
      <c r="P114" s="214">
        <f>SUM(P115:P182)</f>
        <v>0</v>
      </c>
      <c r="Q114" s="213"/>
      <c r="R114" s="214">
        <f>SUM(R115:R182)</f>
        <v>7.8284135400000014</v>
      </c>
      <c r="S114" s="213"/>
      <c r="T114" s="215">
        <f>SUM(T115:T182)</f>
        <v>3.2304281999999995</v>
      </c>
      <c r="AR114" s="216" t="s">
        <v>85</v>
      </c>
      <c r="AT114" s="217" t="s">
        <v>74</v>
      </c>
      <c r="AU114" s="217" t="s">
        <v>83</v>
      </c>
      <c r="AY114" s="216" t="s">
        <v>133</v>
      </c>
      <c r="BK114" s="218">
        <f>SUM(BK115:BK182)</f>
        <v>0</v>
      </c>
    </row>
    <row r="115" s="1" customFormat="1" ht="25.5" customHeight="1">
      <c r="B115" s="46"/>
      <c r="C115" s="221" t="s">
        <v>134</v>
      </c>
      <c r="D115" s="221" t="s">
        <v>136</v>
      </c>
      <c r="E115" s="222" t="s">
        <v>192</v>
      </c>
      <c r="F115" s="223" t="s">
        <v>193</v>
      </c>
      <c r="G115" s="224" t="s">
        <v>194</v>
      </c>
      <c r="H115" s="225">
        <v>6.9199999999999999</v>
      </c>
      <c r="I115" s="226"/>
      <c r="J115" s="227">
        <f>ROUND(I115*H115,2)</f>
        <v>0</v>
      </c>
      <c r="K115" s="223" t="s">
        <v>140</v>
      </c>
      <c r="L115" s="72"/>
      <c r="M115" s="228" t="s">
        <v>23</v>
      </c>
      <c r="N115" s="229" t="s">
        <v>46</v>
      </c>
      <c r="O115" s="47"/>
      <c r="P115" s="230">
        <f>O115*H115</f>
        <v>0</v>
      </c>
      <c r="Q115" s="230">
        <v>0</v>
      </c>
      <c r="R115" s="230">
        <f>Q115*H115</f>
        <v>0</v>
      </c>
      <c r="S115" s="230">
        <v>0.0066</v>
      </c>
      <c r="T115" s="231">
        <f>S115*H115</f>
        <v>0.045671999999999997</v>
      </c>
      <c r="AR115" s="23" t="s">
        <v>195</v>
      </c>
      <c r="AT115" s="23" t="s">
        <v>136</v>
      </c>
      <c r="AU115" s="23" t="s">
        <v>85</v>
      </c>
      <c r="AY115" s="23" t="s">
        <v>133</v>
      </c>
      <c r="BE115" s="232">
        <f>IF(N115="základní",J115,0)</f>
        <v>0</v>
      </c>
      <c r="BF115" s="232">
        <f>IF(N115="snížená",J115,0)</f>
        <v>0</v>
      </c>
      <c r="BG115" s="232">
        <f>IF(N115="zákl. přenesená",J115,0)</f>
        <v>0</v>
      </c>
      <c r="BH115" s="232">
        <f>IF(N115="sníž. přenesená",J115,0)</f>
        <v>0</v>
      </c>
      <c r="BI115" s="232">
        <f>IF(N115="nulová",J115,0)</f>
        <v>0</v>
      </c>
      <c r="BJ115" s="23" t="s">
        <v>83</v>
      </c>
      <c r="BK115" s="232">
        <f>ROUND(I115*H115,2)</f>
        <v>0</v>
      </c>
      <c r="BL115" s="23" t="s">
        <v>195</v>
      </c>
      <c r="BM115" s="23" t="s">
        <v>196</v>
      </c>
    </row>
    <row r="116" s="1" customFormat="1">
      <c r="B116" s="46"/>
      <c r="C116" s="74"/>
      <c r="D116" s="233" t="s">
        <v>143</v>
      </c>
      <c r="E116" s="74"/>
      <c r="F116" s="234" t="s">
        <v>197</v>
      </c>
      <c r="G116" s="74"/>
      <c r="H116" s="74"/>
      <c r="I116" s="191"/>
      <c r="J116" s="74"/>
      <c r="K116" s="74"/>
      <c r="L116" s="72"/>
      <c r="M116" s="235"/>
      <c r="N116" s="47"/>
      <c r="O116" s="47"/>
      <c r="P116" s="47"/>
      <c r="Q116" s="47"/>
      <c r="R116" s="47"/>
      <c r="S116" s="47"/>
      <c r="T116" s="95"/>
      <c r="AT116" s="23" t="s">
        <v>143</v>
      </c>
      <c r="AU116" s="23" t="s">
        <v>85</v>
      </c>
    </row>
    <row r="117" s="12" customFormat="1">
      <c r="B117" s="247"/>
      <c r="C117" s="248"/>
      <c r="D117" s="233" t="s">
        <v>145</v>
      </c>
      <c r="E117" s="249" t="s">
        <v>23</v>
      </c>
      <c r="F117" s="250" t="s">
        <v>198</v>
      </c>
      <c r="G117" s="248"/>
      <c r="H117" s="249" t="s">
        <v>23</v>
      </c>
      <c r="I117" s="251"/>
      <c r="J117" s="248"/>
      <c r="K117" s="248"/>
      <c r="L117" s="252"/>
      <c r="M117" s="253"/>
      <c r="N117" s="254"/>
      <c r="O117" s="254"/>
      <c r="P117" s="254"/>
      <c r="Q117" s="254"/>
      <c r="R117" s="254"/>
      <c r="S117" s="254"/>
      <c r="T117" s="255"/>
      <c r="AT117" s="256" t="s">
        <v>145</v>
      </c>
      <c r="AU117" s="256" t="s">
        <v>85</v>
      </c>
      <c r="AV117" s="12" t="s">
        <v>83</v>
      </c>
      <c r="AW117" s="12" t="s">
        <v>38</v>
      </c>
      <c r="AX117" s="12" t="s">
        <v>75</v>
      </c>
      <c r="AY117" s="256" t="s">
        <v>133</v>
      </c>
    </row>
    <row r="118" s="11" customFormat="1">
      <c r="B118" s="236"/>
      <c r="C118" s="237"/>
      <c r="D118" s="233" t="s">
        <v>145</v>
      </c>
      <c r="E118" s="238" t="s">
        <v>23</v>
      </c>
      <c r="F118" s="239" t="s">
        <v>199</v>
      </c>
      <c r="G118" s="237"/>
      <c r="H118" s="240">
        <v>6.9199999999999999</v>
      </c>
      <c r="I118" s="241"/>
      <c r="J118" s="237"/>
      <c r="K118" s="237"/>
      <c r="L118" s="242"/>
      <c r="M118" s="243"/>
      <c r="N118" s="244"/>
      <c r="O118" s="244"/>
      <c r="P118" s="244"/>
      <c r="Q118" s="244"/>
      <c r="R118" s="244"/>
      <c r="S118" s="244"/>
      <c r="T118" s="245"/>
      <c r="AT118" s="246" t="s">
        <v>145</v>
      </c>
      <c r="AU118" s="246" t="s">
        <v>85</v>
      </c>
      <c r="AV118" s="11" t="s">
        <v>85</v>
      </c>
      <c r="AW118" s="11" t="s">
        <v>38</v>
      </c>
      <c r="AX118" s="11" t="s">
        <v>83</v>
      </c>
      <c r="AY118" s="246" t="s">
        <v>133</v>
      </c>
    </row>
    <row r="119" s="1" customFormat="1" ht="38.25" customHeight="1">
      <c r="B119" s="46"/>
      <c r="C119" s="221" t="s">
        <v>200</v>
      </c>
      <c r="D119" s="221" t="s">
        <v>136</v>
      </c>
      <c r="E119" s="222" t="s">
        <v>201</v>
      </c>
      <c r="F119" s="223" t="s">
        <v>202</v>
      </c>
      <c r="G119" s="224" t="s">
        <v>194</v>
      </c>
      <c r="H119" s="225">
        <v>78.739999999999995</v>
      </c>
      <c r="I119" s="226"/>
      <c r="J119" s="227">
        <f>ROUND(I119*H119,2)</f>
        <v>0</v>
      </c>
      <c r="K119" s="223" t="s">
        <v>140</v>
      </c>
      <c r="L119" s="72"/>
      <c r="M119" s="228" t="s">
        <v>23</v>
      </c>
      <c r="N119" s="229" t="s">
        <v>46</v>
      </c>
      <c r="O119" s="47"/>
      <c r="P119" s="230">
        <f>O119*H119</f>
        <v>0</v>
      </c>
      <c r="Q119" s="230">
        <v>0</v>
      </c>
      <c r="R119" s="230">
        <f>Q119*H119</f>
        <v>0</v>
      </c>
      <c r="S119" s="230">
        <v>0.012319999999999999</v>
      </c>
      <c r="T119" s="231">
        <f>S119*H119</f>
        <v>0.97007679999999985</v>
      </c>
      <c r="AR119" s="23" t="s">
        <v>195</v>
      </c>
      <c r="AT119" s="23" t="s">
        <v>136</v>
      </c>
      <c r="AU119" s="23" t="s">
        <v>85</v>
      </c>
      <c r="AY119" s="23" t="s">
        <v>133</v>
      </c>
      <c r="BE119" s="232">
        <f>IF(N119="základní",J119,0)</f>
        <v>0</v>
      </c>
      <c r="BF119" s="232">
        <f>IF(N119="snížená",J119,0)</f>
        <v>0</v>
      </c>
      <c r="BG119" s="232">
        <f>IF(N119="zákl. přenesená",J119,0)</f>
        <v>0</v>
      </c>
      <c r="BH119" s="232">
        <f>IF(N119="sníž. přenesená",J119,0)</f>
        <v>0</v>
      </c>
      <c r="BI119" s="232">
        <f>IF(N119="nulová",J119,0)</f>
        <v>0</v>
      </c>
      <c r="BJ119" s="23" t="s">
        <v>83</v>
      </c>
      <c r="BK119" s="232">
        <f>ROUND(I119*H119,2)</f>
        <v>0</v>
      </c>
      <c r="BL119" s="23" t="s">
        <v>195</v>
      </c>
      <c r="BM119" s="23" t="s">
        <v>203</v>
      </c>
    </row>
    <row r="120" s="1" customFormat="1">
      <c r="B120" s="46"/>
      <c r="C120" s="74"/>
      <c r="D120" s="233" t="s">
        <v>143</v>
      </c>
      <c r="E120" s="74"/>
      <c r="F120" s="234" t="s">
        <v>197</v>
      </c>
      <c r="G120" s="74"/>
      <c r="H120" s="74"/>
      <c r="I120" s="191"/>
      <c r="J120" s="74"/>
      <c r="K120" s="74"/>
      <c r="L120" s="72"/>
      <c r="M120" s="235"/>
      <c r="N120" s="47"/>
      <c r="O120" s="47"/>
      <c r="P120" s="47"/>
      <c r="Q120" s="47"/>
      <c r="R120" s="47"/>
      <c r="S120" s="47"/>
      <c r="T120" s="95"/>
      <c r="AT120" s="23" t="s">
        <v>143</v>
      </c>
      <c r="AU120" s="23" t="s">
        <v>85</v>
      </c>
    </row>
    <row r="121" s="12" customFormat="1">
      <c r="B121" s="247"/>
      <c r="C121" s="248"/>
      <c r="D121" s="233" t="s">
        <v>145</v>
      </c>
      <c r="E121" s="249" t="s">
        <v>23</v>
      </c>
      <c r="F121" s="250" t="s">
        <v>198</v>
      </c>
      <c r="G121" s="248"/>
      <c r="H121" s="249" t="s">
        <v>23</v>
      </c>
      <c r="I121" s="251"/>
      <c r="J121" s="248"/>
      <c r="K121" s="248"/>
      <c r="L121" s="252"/>
      <c r="M121" s="253"/>
      <c r="N121" s="254"/>
      <c r="O121" s="254"/>
      <c r="P121" s="254"/>
      <c r="Q121" s="254"/>
      <c r="R121" s="254"/>
      <c r="S121" s="254"/>
      <c r="T121" s="255"/>
      <c r="AT121" s="256" t="s">
        <v>145</v>
      </c>
      <c r="AU121" s="256" t="s">
        <v>85</v>
      </c>
      <c r="AV121" s="12" t="s">
        <v>83</v>
      </c>
      <c r="AW121" s="12" t="s">
        <v>38</v>
      </c>
      <c r="AX121" s="12" t="s">
        <v>75</v>
      </c>
      <c r="AY121" s="256" t="s">
        <v>133</v>
      </c>
    </row>
    <row r="122" s="11" customFormat="1">
      <c r="B122" s="236"/>
      <c r="C122" s="237"/>
      <c r="D122" s="233" t="s">
        <v>145</v>
      </c>
      <c r="E122" s="238" t="s">
        <v>23</v>
      </c>
      <c r="F122" s="239" t="s">
        <v>204</v>
      </c>
      <c r="G122" s="237"/>
      <c r="H122" s="240">
        <v>78.739999999999995</v>
      </c>
      <c r="I122" s="241"/>
      <c r="J122" s="237"/>
      <c r="K122" s="237"/>
      <c r="L122" s="242"/>
      <c r="M122" s="243"/>
      <c r="N122" s="244"/>
      <c r="O122" s="244"/>
      <c r="P122" s="244"/>
      <c r="Q122" s="244"/>
      <c r="R122" s="244"/>
      <c r="S122" s="244"/>
      <c r="T122" s="245"/>
      <c r="AT122" s="246" t="s">
        <v>145</v>
      </c>
      <c r="AU122" s="246" t="s">
        <v>85</v>
      </c>
      <c r="AV122" s="11" t="s">
        <v>85</v>
      </c>
      <c r="AW122" s="11" t="s">
        <v>38</v>
      </c>
      <c r="AX122" s="11" t="s">
        <v>83</v>
      </c>
      <c r="AY122" s="246" t="s">
        <v>133</v>
      </c>
    </row>
    <row r="123" s="1" customFormat="1" ht="38.25" customHeight="1">
      <c r="B123" s="46"/>
      <c r="C123" s="221" t="s">
        <v>205</v>
      </c>
      <c r="D123" s="221" t="s">
        <v>136</v>
      </c>
      <c r="E123" s="222" t="s">
        <v>206</v>
      </c>
      <c r="F123" s="223" t="s">
        <v>207</v>
      </c>
      <c r="G123" s="224" t="s">
        <v>194</v>
      </c>
      <c r="H123" s="225">
        <v>2.6600000000000001</v>
      </c>
      <c r="I123" s="226"/>
      <c r="J123" s="227">
        <f>ROUND(I123*H123,2)</f>
        <v>0</v>
      </c>
      <c r="K123" s="223" t="s">
        <v>140</v>
      </c>
      <c r="L123" s="72"/>
      <c r="M123" s="228" t="s">
        <v>23</v>
      </c>
      <c r="N123" s="229" t="s">
        <v>46</v>
      </c>
      <c r="O123" s="47"/>
      <c r="P123" s="230">
        <f>O123*H123</f>
        <v>0</v>
      </c>
      <c r="Q123" s="230">
        <v>0</v>
      </c>
      <c r="R123" s="230">
        <f>Q123*H123</f>
        <v>0</v>
      </c>
      <c r="S123" s="230">
        <v>0.01584</v>
      </c>
      <c r="T123" s="231">
        <f>S123*H123</f>
        <v>0.042134400000000002</v>
      </c>
      <c r="AR123" s="23" t="s">
        <v>195</v>
      </c>
      <c r="AT123" s="23" t="s">
        <v>136</v>
      </c>
      <c r="AU123" s="23" t="s">
        <v>85</v>
      </c>
      <c r="AY123" s="23" t="s">
        <v>133</v>
      </c>
      <c r="BE123" s="232">
        <f>IF(N123="základní",J123,0)</f>
        <v>0</v>
      </c>
      <c r="BF123" s="232">
        <f>IF(N123="snížená",J123,0)</f>
        <v>0</v>
      </c>
      <c r="BG123" s="232">
        <f>IF(N123="zákl. přenesená",J123,0)</f>
        <v>0</v>
      </c>
      <c r="BH123" s="232">
        <f>IF(N123="sníž. přenesená",J123,0)</f>
        <v>0</v>
      </c>
      <c r="BI123" s="232">
        <f>IF(N123="nulová",J123,0)</f>
        <v>0</v>
      </c>
      <c r="BJ123" s="23" t="s">
        <v>83</v>
      </c>
      <c r="BK123" s="232">
        <f>ROUND(I123*H123,2)</f>
        <v>0</v>
      </c>
      <c r="BL123" s="23" t="s">
        <v>195</v>
      </c>
      <c r="BM123" s="23" t="s">
        <v>208</v>
      </c>
    </row>
    <row r="124" s="1" customFormat="1">
      <c r="B124" s="46"/>
      <c r="C124" s="74"/>
      <c r="D124" s="233" t="s">
        <v>143</v>
      </c>
      <c r="E124" s="74"/>
      <c r="F124" s="234" t="s">
        <v>197</v>
      </c>
      <c r="G124" s="74"/>
      <c r="H124" s="74"/>
      <c r="I124" s="191"/>
      <c r="J124" s="74"/>
      <c r="K124" s="74"/>
      <c r="L124" s="72"/>
      <c r="M124" s="235"/>
      <c r="N124" s="47"/>
      <c r="O124" s="47"/>
      <c r="P124" s="47"/>
      <c r="Q124" s="47"/>
      <c r="R124" s="47"/>
      <c r="S124" s="47"/>
      <c r="T124" s="95"/>
      <c r="AT124" s="23" t="s">
        <v>143</v>
      </c>
      <c r="AU124" s="23" t="s">
        <v>85</v>
      </c>
    </row>
    <row r="125" s="12" customFormat="1">
      <c r="B125" s="247"/>
      <c r="C125" s="248"/>
      <c r="D125" s="233" t="s">
        <v>145</v>
      </c>
      <c r="E125" s="249" t="s">
        <v>23</v>
      </c>
      <c r="F125" s="250" t="s">
        <v>198</v>
      </c>
      <c r="G125" s="248"/>
      <c r="H125" s="249" t="s">
        <v>23</v>
      </c>
      <c r="I125" s="251"/>
      <c r="J125" s="248"/>
      <c r="K125" s="248"/>
      <c r="L125" s="252"/>
      <c r="M125" s="253"/>
      <c r="N125" s="254"/>
      <c r="O125" s="254"/>
      <c r="P125" s="254"/>
      <c r="Q125" s="254"/>
      <c r="R125" s="254"/>
      <c r="S125" s="254"/>
      <c r="T125" s="255"/>
      <c r="AT125" s="256" t="s">
        <v>145</v>
      </c>
      <c r="AU125" s="256" t="s">
        <v>85</v>
      </c>
      <c r="AV125" s="12" t="s">
        <v>83</v>
      </c>
      <c r="AW125" s="12" t="s">
        <v>38</v>
      </c>
      <c r="AX125" s="12" t="s">
        <v>75</v>
      </c>
      <c r="AY125" s="256" t="s">
        <v>133</v>
      </c>
    </row>
    <row r="126" s="11" customFormat="1">
      <c r="B126" s="236"/>
      <c r="C126" s="237"/>
      <c r="D126" s="233" t="s">
        <v>145</v>
      </c>
      <c r="E126" s="238" t="s">
        <v>23</v>
      </c>
      <c r="F126" s="239" t="s">
        <v>209</v>
      </c>
      <c r="G126" s="237"/>
      <c r="H126" s="240">
        <v>2.6600000000000001</v>
      </c>
      <c r="I126" s="241"/>
      <c r="J126" s="237"/>
      <c r="K126" s="237"/>
      <c r="L126" s="242"/>
      <c r="M126" s="243"/>
      <c r="N126" s="244"/>
      <c r="O126" s="244"/>
      <c r="P126" s="244"/>
      <c r="Q126" s="244"/>
      <c r="R126" s="244"/>
      <c r="S126" s="244"/>
      <c r="T126" s="245"/>
      <c r="AT126" s="246" t="s">
        <v>145</v>
      </c>
      <c r="AU126" s="246" t="s">
        <v>85</v>
      </c>
      <c r="AV126" s="11" t="s">
        <v>85</v>
      </c>
      <c r="AW126" s="11" t="s">
        <v>38</v>
      </c>
      <c r="AX126" s="11" t="s">
        <v>83</v>
      </c>
      <c r="AY126" s="246" t="s">
        <v>133</v>
      </c>
    </row>
    <row r="127" s="1" customFormat="1" ht="38.25" customHeight="1">
      <c r="B127" s="46"/>
      <c r="C127" s="221" t="s">
        <v>210</v>
      </c>
      <c r="D127" s="221" t="s">
        <v>136</v>
      </c>
      <c r="E127" s="222" t="s">
        <v>211</v>
      </c>
      <c r="F127" s="223" t="s">
        <v>212</v>
      </c>
      <c r="G127" s="224" t="s">
        <v>194</v>
      </c>
      <c r="H127" s="225">
        <v>6.8200000000000003</v>
      </c>
      <c r="I127" s="226"/>
      <c r="J127" s="227">
        <f>ROUND(I127*H127,2)</f>
        <v>0</v>
      </c>
      <c r="K127" s="223" t="s">
        <v>140</v>
      </c>
      <c r="L127" s="72"/>
      <c r="M127" s="228" t="s">
        <v>23</v>
      </c>
      <c r="N127" s="229" t="s">
        <v>46</v>
      </c>
      <c r="O127" s="47"/>
      <c r="P127" s="230">
        <f>O127*H127</f>
        <v>0</v>
      </c>
      <c r="Q127" s="230">
        <v>0</v>
      </c>
      <c r="R127" s="230">
        <f>Q127*H127</f>
        <v>0</v>
      </c>
      <c r="S127" s="230">
        <v>0.024750000000000001</v>
      </c>
      <c r="T127" s="231">
        <f>S127*H127</f>
        <v>0.16879500000000003</v>
      </c>
      <c r="AR127" s="23" t="s">
        <v>195</v>
      </c>
      <c r="AT127" s="23" t="s">
        <v>136</v>
      </c>
      <c r="AU127" s="23" t="s">
        <v>85</v>
      </c>
      <c r="AY127" s="23" t="s">
        <v>133</v>
      </c>
      <c r="BE127" s="232">
        <f>IF(N127="základní",J127,0)</f>
        <v>0</v>
      </c>
      <c r="BF127" s="232">
        <f>IF(N127="snížená",J127,0)</f>
        <v>0</v>
      </c>
      <c r="BG127" s="232">
        <f>IF(N127="zákl. přenesená",J127,0)</f>
        <v>0</v>
      </c>
      <c r="BH127" s="232">
        <f>IF(N127="sníž. přenesená",J127,0)</f>
        <v>0</v>
      </c>
      <c r="BI127" s="232">
        <f>IF(N127="nulová",J127,0)</f>
        <v>0</v>
      </c>
      <c r="BJ127" s="23" t="s">
        <v>83</v>
      </c>
      <c r="BK127" s="232">
        <f>ROUND(I127*H127,2)</f>
        <v>0</v>
      </c>
      <c r="BL127" s="23" t="s">
        <v>195</v>
      </c>
      <c r="BM127" s="23" t="s">
        <v>213</v>
      </c>
    </row>
    <row r="128" s="1" customFormat="1">
      <c r="B128" s="46"/>
      <c r="C128" s="74"/>
      <c r="D128" s="233" t="s">
        <v>143</v>
      </c>
      <c r="E128" s="74"/>
      <c r="F128" s="234" t="s">
        <v>197</v>
      </c>
      <c r="G128" s="74"/>
      <c r="H128" s="74"/>
      <c r="I128" s="191"/>
      <c r="J128" s="74"/>
      <c r="K128" s="74"/>
      <c r="L128" s="72"/>
      <c r="M128" s="235"/>
      <c r="N128" s="47"/>
      <c r="O128" s="47"/>
      <c r="P128" s="47"/>
      <c r="Q128" s="47"/>
      <c r="R128" s="47"/>
      <c r="S128" s="47"/>
      <c r="T128" s="95"/>
      <c r="AT128" s="23" t="s">
        <v>143</v>
      </c>
      <c r="AU128" s="23" t="s">
        <v>85</v>
      </c>
    </row>
    <row r="129" s="12" customFormat="1">
      <c r="B129" s="247"/>
      <c r="C129" s="248"/>
      <c r="D129" s="233" t="s">
        <v>145</v>
      </c>
      <c r="E129" s="249" t="s">
        <v>23</v>
      </c>
      <c r="F129" s="250" t="s">
        <v>198</v>
      </c>
      <c r="G129" s="248"/>
      <c r="H129" s="249" t="s">
        <v>23</v>
      </c>
      <c r="I129" s="251"/>
      <c r="J129" s="248"/>
      <c r="K129" s="248"/>
      <c r="L129" s="252"/>
      <c r="M129" s="253"/>
      <c r="N129" s="254"/>
      <c r="O129" s="254"/>
      <c r="P129" s="254"/>
      <c r="Q129" s="254"/>
      <c r="R129" s="254"/>
      <c r="S129" s="254"/>
      <c r="T129" s="255"/>
      <c r="AT129" s="256" t="s">
        <v>145</v>
      </c>
      <c r="AU129" s="256" t="s">
        <v>85</v>
      </c>
      <c r="AV129" s="12" t="s">
        <v>83</v>
      </c>
      <c r="AW129" s="12" t="s">
        <v>38</v>
      </c>
      <c r="AX129" s="12" t="s">
        <v>75</v>
      </c>
      <c r="AY129" s="256" t="s">
        <v>133</v>
      </c>
    </row>
    <row r="130" s="11" customFormat="1">
      <c r="B130" s="236"/>
      <c r="C130" s="237"/>
      <c r="D130" s="233" t="s">
        <v>145</v>
      </c>
      <c r="E130" s="238" t="s">
        <v>23</v>
      </c>
      <c r="F130" s="239" t="s">
        <v>214</v>
      </c>
      <c r="G130" s="237"/>
      <c r="H130" s="240">
        <v>6.8200000000000003</v>
      </c>
      <c r="I130" s="241"/>
      <c r="J130" s="237"/>
      <c r="K130" s="237"/>
      <c r="L130" s="242"/>
      <c r="M130" s="243"/>
      <c r="N130" s="244"/>
      <c r="O130" s="244"/>
      <c r="P130" s="244"/>
      <c r="Q130" s="244"/>
      <c r="R130" s="244"/>
      <c r="S130" s="244"/>
      <c r="T130" s="245"/>
      <c r="AT130" s="246" t="s">
        <v>145</v>
      </c>
      <c r="AU130" s="246" t="s">
        <v>85</v>
      </c>
      <c r="AV130" s="11" t="s">
        <v>85</v>
      </c>
      <c r="AW130" s="11" t="s">
        <v>38</v>
      </c>
      <c r="AX130" s="11" t="s">
        <v>83</v>
      </c>
      <c r="AY130" s="246" t="s">
        <v>133</v>
      </c>
    </row>
    <row r="131" s="1" customFormat="1" ht="51" customHeight="1">
      <c r="B131" s="46"/>
      <c r="C131" s="221" t="s">
        <v>215</v>
      </c>
      <c r="D131" s="221" t="s">
        <v>136</v>
      </c>
      <c r="E131" s="222" t="s">
        <v>216</v>
      </c>
      <c r="F131" s="223" t="s">
        <v>217</v>
      </c>
      <c r="G131" s="224" t="s">
        <v>194</v>
      </c>
      <c r="H131" s="225">
        <v>22.699999999999999</v>
      </c>
      <c r="I131" s="226"/>
      <c r="J131" s="227">
        <f>ROUND(I131*H131,2)</f>
        <v>0</v>
      </c>
      <c r="K131" s="223" t="s">
        <v>140</v>
      </c>
      <c r="L131" s="72"/>
      <c r="M131" s="228" t="s">
        <v>23</v>
      </c>
      <c r="N131" s="229" t="s">
        <v>46</v>
      </c>
      <c r="O131" s="47"/>
      <c r="P131" s="230">
        <f>O131*H131</f>
        <v>0</v>
      </c>
      <c r="Q131" s="230">
        <v>0</v>
      </c>
      <c r="R131" s="230">
        <f>Q131*H131</f>
        <v>0</v>
      </c>
      <c r="S131" s="230">
        <v>0</v>
      </c>
      <c r="T131" s="231">
        <f>S131*H131</f>
        <v>0</v>
      </c>
      <c r="AR131" s="23" t="s">
        <v>195</v>
      </c>
      <c r="AT131" s="23" t="s">
        <v>136</v>
      </c>
      <c r="AU131" s="23" t="s">
        <v>85</v>
      </c>
      <c r="AY131" s="23" t="s">
        <v>133</v>
      </c>
      <c r="BE131" s="232">
        <f>IF(N131="základní",J131,0)</f>
        <v>0</v>
      </c>
      <c r="BF131" s="232">
        <f>IF(N131="snížená",J131,0)</f>
        <v>0</v>
      </c>
      <c r="BG131" s="232">
        <f>IF(N131="zákl. přenesená",J131,0)</f>
        <v>0</v>
      </c>
      <c r="BH131" s="232">
        <f>IF(N131="sníž. přenesená",J131,0)</f>
        <v>0</v>
      </c>
      <c r="BI131" s="232">
        <f>IF(N131="nulová",J131,0)</f>
        <v>0</v>
      </c>
      <c r="BJ131" s="23" t="s">
        <v>83</v>
      </c>
      <c r="BK131" s="232">
        <f>ROUND(I131*H131,2)</f>
        <v>0</v>
      </c>
      <c r="BL131" s="23" t="s">
        <v>195</v>
      </c>
      <c r="BM131" s="23" t="s">
        <v>218</v>
      </c>
    </row>
    <row r="132" s="1" customFormat="1">
      <c r="B132" s="46"/>
      <c r="C132" s="74"/>
      <c r="D132" s="233" t="s">
        <v>143</v>
      </c>
      <c r="E132" s="74"/>
      <c r="F132" s="234" t="s">
        <v>219</v>
      </c>
      <c r="G132" s="74"/>
      <c r="H132" s="74"/>
      <c r="I132" s="191"/>
      <c r="J132" s="74"/>
      <c r="K132" s="74"/>
      <c r="L132" s="72"/>
      <c r="M132" s="235"/>
      <c r="N132" s="47"/>
      <c r="O132" s="47"/>
      <c r="P132" s="47"/>
      <c r="Q132" s="47"/>
      <c r="R132" s="47"/>
      <c r="S132" s="47"/>
      <c r="T132" s="95"/>
      <c r="AT132" s="23" t="s">
        <v>143</v>
      </c>
      <c r="AU132" s="23" t="s">
        <v>85</v>
      </c>
    </row>
    <row r="133" s="12" customFormat="1">
      <c r="B133" s="247"/>
      <c r="C133" s="248"/>
      <c r="D133" s="233" t="s">
        <v>145</v>
      </c>
      <c r="E133" s="249" t="s">
        <v>23</v>
      </c>
      <c r="F133" s="250" t="s">
        <v>220</v>
      </c>
      <c r="G133" s="248"/>
      <c r="H133" s="249" t="s">
        <v>23</v>
      </c>
      <c r="I133" s="251"/>
      <c r="J133" s="248"/>
      <c r="K133" s="248"/>
      <c r="L133" s="252"/>
      <c r="M133" s="253"/>
      <c r="N133" s="254"/>
      <c r="O133" s="254"/>
      <c r="P133" s="254"/>
      <c r="Q133" s="254"/>
      <c r="R133" s="254"/>
      <c r="S133" s="254"/>
      <c r="T133" s="255"/>
      <c r="AT133" s="256" t="s">
        <v>145</v>
      </c>
      <c r="AU133" s="256" t="s">
        <v>85</v>
      </c>
      <c r="AV133" s="12" t="s">
        <v>83</v>
      </c>
      <c r="AW133" s="12" t="s">
        <v>38</v>
      </c>
      <c r="AX133" s="12" t="s">
        <v>75</v>
      </c>
      <c r="AY133" s="256" t="s">
        <v>133</v>
      </c>
    </row>
    <row r="134" s="11" customFormat="1">
      <c r="B134" s="236"/>
      <c r="C134" s="237"/>
      <c r="D134" s="233" t="s">
        <v>145</v>
      </c>
      <c r="E134" s="238" t="s">
        <v>23</v>
      </c>
      <c r="F134" s="239" t="s">
        <v>221</v>
      </c>
      <c r="G134" s="237"/>
      <c r="H134" s="240">
        <v>22.699999999999999</v>
      </c>
      <c r="I134" s="241"/>
      <c r="J134" s="237"/>
      <c r="K134" s="237"/>
      <c r="L134" s="242"/>
      <c r="M134" s="243"/>
      <c r="N134" s="244"/>
      <c r="O134" s="244"/>
      <c r="P134" s="244"/>
      <c r="Q134" s="244"/>
      <c r="R134" s="244"/>
      <c r="S134" s="244"/>
      <c r="T134" s="245"/>
      <c r="AT134" s="246" t="s">
        <v>145</v>
      </c>
      <c r="AU134" s="246" t="s">
        <v>85</v>
      </c>
      <c r="AV134" s="11" t="s">
        <v>85</v>
      </c>
      <c r="AW134" s="11" t="s">
        <v>38</v>
      </c>
      <c r="AX134" s="11" t="s">
        <v>83</v>
      </c>
      <c r="AY134" s="246" t="s">
        <v>133</v>
      </c>
    </row>
    <row r="135" s="1" customFormat="1" ht="25.5" customHeight="1">
      <c r="B135" s="46"/>
      <c r="C135" s="257" t="s">
        <v>222</v>
      </c>
      <c r="D135" s="257" t="s">
        <v>223</v>
      </c>
      <c r="E135" s="258" t="s">
        <v>224</v>
      </c>
      <c r="F135" s="259" t="s">
        <v>225</v>
      </c>
      <c r="G135" s="260" t="s">
        <v>149</v>
      </c>
      <c r="H135" s="261">
        <v>0.39900000000000002</v>
      </c>
      <c r="I135" s="262"/>
      <c r="J135" s="263">
        <f>ROUND(I135*H135,2)</f>
        <v>0</v>
      </c>
      <c r="K135" s="259" t="s">
        <v>140</v>
      </c>
      <c r="L135" s="264"/>
      <c r="M135" s="265" t="s">
        <v>23</v>
      </c>
      <c r="N135" s="266" t="s">
        <v>46</v>
      </c>
      <c r="O135" s="47"/>
      <c r="P135" s="230">
        <f>O135*H135</f>
        <v>0</v>
      </c>
      <c r="Q135" s="230">
        <v>0.55000000000000004</v>
      </c>
      <c r="R135" s="230">
        <f>Q135*H135</f>
        <v>0.21945000000000003</v>
      </c>
      <c r="S135" s="230">
        <v>0</v>
      </c>
      <c r="T135" s="231">
        <f>S135*H135</f>
        <v>0</v>
      </c>
      <c r="AR135" s="23" t="s">
        <v>226</v>
      </c>
      <c r="AT135" s="23" t="s">
        <v>223</v>
      </c>
      <c r="AU135" s="23" t="s">
        <v>85</v>
      </c>
      <c r="AY135" s="23" t="s">
        <v>133</v>
      </c>
      <c r="BE135" s="232">
        <f>IF(N135="základní",J135,0)</f>
        <v>0</v>
      </c>
      <c r="BF135" s="232">
        <f>IF(N135="snížená",J135,0)</f>
        <v>0</v>
      </c>
      <c r="BG135" s="232">
        <f>IF(N135="zákl. přenesená",J135,0)</f>
        <v>0</v>
      </c>
      <c r="BH135" s="232">
        <f>IF(N135="sníž. přenesená",J135,0)</f>
        <v>0</v>
      </c>
      <c r="BI135" s="232">
        <f>IF(N135="nulová",J135,0)</f>
        <v>0</v>
      </c>
      <c r="BJ135" s="23" t="s">
        <v>83</v>
      </c>
      <c r="BK135" s="232">
        <f>ROUND(I135*H135,2)</f>
        <v>0</v>
      </c>
      <c r="BL135" s="23" t="s">
        <v>195</v>
      </c>
      <c r="BM135" s="23" t="s">
        <v>227</v>
      </c>
    </row>
    <row r="136" s="11" customFormat="1">
      <c r="B136" s="236"/>
      <c r="C136" s="237"/>
      <c r="D136" s="233" t="s">
        <v>145</v>
      </c>
      <c r="E136" s="238" t="s">
        <v>23</v>
      </c>
      <c r="F136" s="239" t="s">
        <v>228</v>
      </c>
      <c r="G136" s="237"/>
      <c r="H136" s="240">
        <v>0.36299999999999999</v>
      </c>
      <c r="I136" s="241"/>
      <c r="J136" s="237"/>
      <c r="K136" s="237"/>
      <c r="L136" s="242"/>
      <c r="M136" s="243"/>
      <c r="N136" s="244"/>
      <c r="O136" s="244"/>
      <c r="P136" s="244"/>
      <c r="Q136" s="244"/>
      <c r="R136" s="244"/>
      <c r="S136" s="244"/>
      <c r="T136" s="245"/>
      <c r="AT136" s="246" t="s">
        <v>145</v>
      </c>
      <c r="AU136" s="246" t="s">
        <v>85</v>
      </c>
      <c r="AV136" s="11" t="s">
        <v>85</v>
      </c>
      <c r="AW136" s="11" t="s">
        <v>38</v>
      </c>
      <c r="AX136" s="11" t="s">
        <v>83</v>
      </c>
      <c r="AY136" s="246" t="s">
        <v>133</v>
      </c>
    </row>
    <row r="137" s="11" customFormat="1">
      <c r="B137" s="236"/>
      <c r="C137" s="237"/>
      <c r="D137" s="233" t="s">
        <v>145</v>
      </c>
      <c r="E137" s="237"/>
      <c r="F137" s="239" t="s">
        <v>229</v>
      </c>
      <c r="G137" s="237"/>
      <c r="H137" s="240">
        <v>0.39900000000000002</v>
      </c>
      <c r="I137" s="241"/>
      <c r="J137" s="237"/>
      <c r="K137" s="237"/>
      <c r="L137" s="242"/>
      <c r="M137" s="243"/>
      <c r="N137" s="244"/>
      <c r="O137" s="244"/>
      <c r="P137" s="244"/>
      <c r="Q137" s="244"/>
      <c r="R137" s="244"/>
      <c r="S137" s="244"/>
      <c r="T137" s="245"/>
      <c r="AT137" s="246" t="s">
        <v>145</v>
      </c>
      <c r="AU137" s="246" t="s">
        <v>85</v>
      </c>
      <c r="AV137" s="11" t="s">
        <v>85</v>
      </c>
      <c r="AW137" s="11" t="s">
        <v>6</v>
      </c>
      <c r="AX137" s="11" t="s">
        <v>83</v>
      </c>
      <c r="AY137" s="246" t="s">
        <v>133</v>
      </c>
    </row>
    <row r="138" s="1" customFormat="1" ht="25.5" customHeight="1">
      <c r="B138" s="46"/>
      <c r="C138" s="221" t="s">
        <v>10</v>
      </c>
      <c r="D138" s="221" t="s">
        <v>136</v>
      </c>
      <c r="E138" s="222" t="s">
        <v>230</v>
      </c>
      <c r="F138" s="223" t="s">
        <v>231</v>
      </c>
      <c r="G138" s="224" t="s">
        <v>194</v>
      </c>
      <c r="H138" s="225">
        <v>6.9199999999999999</v>
      </c>
      <c r="I138" s="226"/>
      <c r="J138" s="227">
        <f>ROUND(I138*H138,2)</f>
        <v>0</v>
      </c>
      <c r="K138" s="223" t="s">
        <v>140</v>
      </c>
      <c r="L138" s="72"/>
      <c r="M138" s="228" t="s">
        <v>23</v>
      </c>
      <c r="N138" s="229" t="s">
        <v>46</v>
      </c>
      <c r="O138" s="47"/>
      <c r="P138" s="230">
        <f>O138*H138</f>
        <v>0</v>
      </c>
      <c r="Q138" s="230">
        <v>0.0073200000000000001</v>
      </c>
      <c r="R138" s="230">
        <f>Q138*H138</f>
        <v>0.050654400000000002</v>
      </c>
      <c r="S138" s="230">
        <v>0</v>
      </c>
      <c r="T138" s="231">
        <f>S138*H138</f>
        <v>0</v>
      </c>
      <c r="AR138" s="23" t="s">
        <v>195</v>
      </c>
      <c r="AT138" s="23" t="s">
        <v>136</v>
      </c>
      <c r="AU138" s="23" t="s">
        <v>85</v>
      </c>
      <c r="AY138" s="23" t="s">
        <v>133</v>
      </c>
      <c r="BE138" s="232">
        <f>IF(N138="základní",J138,0)</f>
        <v>0</v>
      </c>
      <c r="BF138" s="232">
        <f>IF(N138="snížená",J138,0)</f>
        <v>0</v>
      </c>
      <c r="BG138" s="232">
        <f>IF(N138="zákl. přenesená",J138,0)</f>
        <v>0</v>
      </c>
      <c r="BH138" s="232">
        <f>IF(N138="sníž. přenesená",J138,0)</f>
        <v>0</v>
      </c>
      <c r="BI138" s="232">
        <f>IF(N138="nulová",J138,0)</f>
        <v>0</v>
      </c>
      <c r="BJ138" s="23" t="s">
        <v>83</v>
      </c>
      <c r="BK138" s="232">
        <f>ROUND(I138*H138,2)</f>
        <v>0</v>
      </c>
      <c r="BL138" s="23" t="s">
        <v>195</v>
      </c>
      <c r="BM138" s="23" t="s">
        <v>232</v>
      </c>
    </row>
    <row r="139" s="1" customFormat="1">
      <c r="B139" s="46"/>
      <c r="C139" s="74"/>
      <c r="D139" s="233" t="s">
        <v>143</v>
      </c>
      <c r="E139" s="74"/>
      <c r="F139" s="234" t="s">
        <v>197</v>
      </c>
      <c r="G139" s="74"/>
      <c r="H139" s="74"/>
      <c r="I139" s="191"/>
      <c r="J139" s="74"/>
      <c r="K139" s="74"/>
      <c r="L139" s="72"/>
      <c r="M139" s="235"/>
      <c r="N139" s="47"/>
      <c r="O139" s="47"/>
      <c r="P139" s="47"/>
      <c r="Q139" s="47"/>
      <c r="R139" s="47"/>
      <c r="S139" s="47"/>
      <c r="T139" s="95"/>
      <c r="AT139" s="23" t="s">
        <v>143</v>
      </c>
      <c r="AU139" s="23" t="s">
        <v>85</v>
      </c>
    </row>
    <row r="140" s="1" customFormat="1" ht="25.5" customHeight="1">
      <c r="B140" s="46"/>
      <c r="C140" s="221" t="s">
        <v>195</v>
      </c>
      <c r="D140" s="221" t="s">
        <v>136</v>
      </c>
      <c r="E140" s="222" t="s">
        <v>233</v>
      </c>
      <c r="F140" s="223" t="s">
        <v>234</v>
      </c>
      <c r="G140" s="224" t="s">
        <v>194</v>
      </c>
      <c r="H140" s="225">
        <v>78.739999999999995</v>
      </c>
      <c r="I140" s="226"/>
      <c r="J140" s="227">
        <f>ROUND(I140*H140,2)</f>
        <v>0</v>
      </c>
      <c r="K140" s="223" t="s">
        <v>140</v>
      </c>
      <c r="L140" s="72"/>
      <c r="M140" s="228" t="s">
        <v>23</v>
      </c>
      <c r="N140" s="229" t="s">
        <v>46</v>
      </c>
      <c r="O140" s="47"/>
      <c r="P140" s="230">
        <f>O140*H140</f>
        <v>0</v>
      </c>
      <c r="Q140" s="230">
        <v>0.01363</v>
      </c>
      <c r="R140" s="230">
        <f>Q140*H140</f>
        <v>1.0732261999999999</v>
      </c>
      <c r="S140" s="230">
        <v>0</v>
      </c>
      <c r="T140" s="231">
        <f>S140*H140</f>
        <v>0</v>
      </c>
      <c r="AR140" s="23" t="s">
        <v>195</v>
      </c>
      <c r="AT140" s="23" t="s">
        <v>136</v>
      </c>
      <c r="AU140" s="23" t="s">
        <v>85</v>
      </c>
      <c r="AY140" s="23" t="s">
        <v>133</v>
      </c>
      <c r="BE140" s="232">
        <f>IF(N140="základní",J140,0)</f>
        <v>0</v>
      </c>
      <c r="BF140" s="232">
        <f>IF(N140="snížená",J140,0)</f>
        <v>0</v>
      </c>
      <c r="BG140" s="232">
        <f>IF(N140="zákl. přenesená",J140,0)</f>
        <v>0</v>
      </c>
      <c r="BH140" s="232">
        <f>IF(N140="sníž. přenesená",J140,0)</f>
        <v>0</v>
      </c>
      <c r="BI140" s="232">
        <f>IF(N140="nulová",J140,0)</f>
        <v>0</v>
      </c>
      <c r="BJ140" s="23" t="s">
        <v>83</v>
      </c>
      <c r="BK140" s="232">
        <f>ROUND(I140*H140,2)</f>
        <v>0</v>
      </c>
      <c r="BL140" s="23" t="s">
        <v>195</v>
      </c>
      <c r="BM140" s="23" t="s">
        <v>235</v>
      </c>
    </row>
    <row r="141" s="1" customFormat="1">
      <c r="B141" s="46"/>
      <c r="C141" s="74"/>
      <c r="D141" s="233" t="s">
        <v>143</v>
      </c>
      <c r="E141" s="74"/>
      <c r="F141" s="234" t="s">
        <v>197</v>
      </c>
      <c r="G141" s="74"/>
      <c r="H141" s="74"/>
      <c r="I141" s="191"/>
      <c r="J141" s="74"/>
      <c r="K141" s="74"/>
      <c r="L141" s="72"/>
      <c r="M141" s="235"/>
      <c r="N141" s="47"/>
      <c r="O141" s="47"/>
      <c r="P141" s="47"/>
      <c r="Q141" s="47"/>
      <c r="R141" s="47"/>
      <c r="S141" s="47"/>
      <c r="T141" s="95"/>
      <c r="AT141" s="23" t="s">
        <v>143</v>
      </c>
      <c r="AU141" s="23" t="s">
        <v>85</v>
      </c>
    </row>
    <row r="142" s="1" customFormat="1" ht="25.5" customHeight="1">
      <c r="B142" s="46"/>
      <c r="C142" s="221" t="s">
        <v>236</v>
      </c>
      <c r="D142" s="221" t="s">
        <v>136</v>
      </c>
      <c r="E142" s="222" t="s">
        <v>237</v>
      </c>
      <c r="F142" s="223" t="s">
        <v>238</v>
      </c>
      <c r="G142" s="224" t="s">
        <v>194</v>
      </c>
      <c r="H142" s="225">
        <v>2.6600000000000001</v>
      </c>
      <c r="I142" s="226"/>
      <c r="J142" s="227">
        <f>ROUND(I142*H142,2)</f>
        <v>0</v>
      </c>
      <c r="K142" s="223" t="s">
        <v>140</v>
      </c>
      <c r="L142" s="72"/>
      <c r="M142" s="228" t="s">
        <v>23</v>
      </c>
      <c r="N142" s="229" t="s">
        <v>46</v>
      </c>
      <c r="O142" s="47"/>
      <c r="P142" s="230">
        <f>O142*H142</f>
        <v>0</v>
      </c>
      <c r="Q142" s="230">
        <v>0.017520000000000001</v>
      </c>
      <c r="R142" s="230">
        <f>Q142*H142</f>
        <v>0.046603200000000004</v>
      </c>
      <c r="S142" s="230">
        <v>0</v>
      </c>
      <c r="T142" s="231">
        <f>S142*H142</f>
        <v>0</v>
      </c>
      <c r="AR142" s="23" t="s">
        <v>195</v>
      </c>
      <c r="AT142" s="23" t="s">
        <v>136</v>
      </c>
      <c r="AU142" s="23" t="s">
        <v>85</v>
      </c>
      <c r="AY142" s="23" t="s">
        <v>133</v>
      </c>
      <c r="BE142" s="232">
        <f>IF(N142="základní",J142,0)</f>
        <v>0</v>
      </c>
      <c r="BF142" s="232">
        <f>IF(N142="snížená",J142,0)</f>
        <v>0</v>
      </c>
      <c r="BG142" s="232">
        <f>IF(N142="zákl. přenesená",J142,0)</f>
        <v>0</v>
      </c>
      <c r="BH142" s="232">
        <f>IF(N142="sníž. přenesená",J142,0)</f>
        <v>0</v>
      </c>
      <c r="BI142" s="232">
        <f>IF(N142="nulová",J142,0)</f>
        <v>0</v>
      </c>
      <c r="BJ142" s="23" t="s">
        <v>83</v>
      </c>
      <c r="BK142" s="232">
        <f>ROUND(I142*H142,2)</f>
        <v>0</v>
      </c>
      <c r="BL142" s="23" t="s">
        <v>195</v>
      </c>
      <c r="BM142" s="23" t="s">
        <v>239</v>
      </c>
    </row>
    <row r="143" s="1" customFormat="1">
      <c r="B143" s="46"/>
      <c r="C143" s="74"/>
      <c r="D143" s="233" t="s">
        <v>143</v>
      </c>
      <c r="E143" s="74"/>
      <c r="F143" s="234" t="s">
        <v>197</v>
      </c>
      <c r="G143" s="74"/>
      <c r="H143" s="74"/>
      <c r="I143" s="191"/>
      <c r="J143" s="74"/>
      <c r="K143" s="74"/>
      <c r="L143" s="72"/>
      <c r="M143" s="235"/>
      <c r="N143" s="47"/>
      <c r="O143" s="47"/>
      <c r="P143" s="47"/>
      <c r="Q143" s="47"/>
      <c r="R143" s="47"/>
      <c r="S143" s="47"/>
      <c r="T143" s="95"/>
      <c r="AT143" s="23" t="s">
        <v>143</v>
      </c>
      <c r="AU143" s="23" t="s">
        <v>85</v>
      </c>
    </row>
    <row r="144" s="1" customFormat="1" ht="25.5" customHeight="1">
      <c r="B144" s="46"/>
      <c r="C144" s="221" t="s">
        <v>240</v>
      </c>
      <c r="D144" s="221" t="s">
        <v>136</v>
      </c>
      <c r="E144" s="222" t="s">
        <v>241</v>
      </c>
      <c r="F144" s="223" t="s">
        <v>242</v>
      </c>
      <c r="G144" s="224" t="s">
        <v>194</v>
      </c>
      <c r="H144" s="225">
        <v>6.8200000000000003</v>
      </c>
      <c r="I144" s="226"/>
      <c r="J144" s="227">
        <f>ROUND(I144*H144,2)</f>
        <v>0</v>
      </c>
      <c r="K144" s="223" t="s">
        <v>140</v>
      </c>
      <c r="L144" s="72"/>
      <c r="M144" s="228" t="s">
        <v>23</v>
      </c>
      <c r="N144" s="229" t="s">
        <v>46</v>
      </c>
      <c r="O144" s="47"/>
      <c r="P144" s="230">
        <f>O144*H144</f>
        <v>0</v>
      </c>
      <c r="Q144" s="230">
        <v>0.02733</v>
      </c>
      <c r="R144" s="230">
        <f>Q144*H144</f>
        <v>0.18639060000000002</v>
      </c>
      <c r="S144" s="230">
        <v>0</v>
      </c>
      <c r="T144" s="231">
        <f>S144*H144</f>
        <v>0</v>
      </c>
      <c r="AR144" s="23" t="s">
        <v>195</v>
      </c>
      <c r="AT144" s="23" t="s">
        <v>136</v>
      </c>
      <c r="AU144" s="23" t="s">
        <v>85</v>
      </c>
      <c r="AY144" s="23" t="s">
        <v>133</v>
      </c>
      <c r="BE144" s="232">
        <f>IF(N144="základní",J144,0)</f>
        <v>0</v>
      </c>
      <c r="BF144" s="232">
        <f>IF(N144="snížená",J144,0)</f>
        <v>0</v>
      </c>
      <c r="BG144" s="232">
        <f>IF(N144="zákl. přenesená",J144,0)</f>
        <v>0</v>
      </c>
      <c r="BH144" s="232">
        <f>IF(N144="sníž. přenesená",J144,0)</f>
        <v>0</v>
      </c>
      <c r="BI144" s="232">
        <f>IF(N144="nulová",J144,0)</f>
        <v>0</v>
      </c>
      <c r="BJ144" s="23" t="s">
        <v>83</v>
      </c>
      <c r="BK144" s="232">
        <f>ROUND(I144*H144,2)</f>
        <v>0</v>
      </c>
      <c r="BL144" s="23" t="s">
        <v>195</v>
      </c>
      <c r="BM144" s="23" t="s">
        <v>243</v>
      </c>
    </row>
    <row r="145" s="1" customFormat="1">
      <c r="B145" s="46"/>
      <c r="C145" s="74"/>
      <c r="D145" s="233" t="s">
        <v>143</v>
      </c>
      <c r="E145" s="74"/>
      <c r="F145" s="234" t="s">
        <v>197</v>
      </c>
      <c r="G145" s="74"/>
      <c r="H145" s="74"/>
      <c r="I145" s="191"/>
      <c r="J145" s="74"/>
      <c r="K145" s="74"/>
      <c r="L145" s="72"/>
      <c r="M145" s="235"/>
      <c r="N145" s="47"/>
      <c r="O145" s="47"/>
      <c r="P145" s="47"/>
      <c r="Q145" s="47"/>
      <c r="R145" s="47"/>
      <c r="S145" s="47"/>
      <c r="T145" s="95"/>
      <c r="AT145" s="23" t="s">
        <v>143</v>
      </c>
      <c r="AU145" s="23" t="s">
        <v>85</v>
      </c>
    </row>
    <row r="146" s="11" customFormat="1">
      <c r="B146" s="236"/>
      <c r="C146" s="237"/>
      <c r="D146" s="233" t="s">
        <v>145</v>
      </c>
      <c r="E146" s="238" t="s">
        <v>23</v>
      </c>
      <c r="F146" s="239" t="s">
        <v>244</v>
      </c>
      <c r="G146" s="237"/>
      <c r="H146" s="240">
        <v>6.8200000000000003</v>
      </c>
      <c r="I146" s="241"/>
      <c r="J146" s="237"/>
      <c r="K146" s="237"/>
      <c r="L146" s="242"/>
      <c r="M146" s="243"/>
      <c r="N146" s="244"/>
      <c r="O146" s="244"/>
      <c r="P146" s="244"/>
      <c r="Q146" s="244"/>
      <c r="R146" s="244"/>
      <c r="S146" s="244"/>
      <c r="T146" s="245"/>
      <c r="AT146" s="246" t="s">
        <v>145</v>
      </c>
      <c r="AU146" s="246" t="s">
        <v>85</v>
      </c>
      <c r="AV146" s="11" t="s">
        <v>85</v>
      </c>
      <c r="AW146" s="11" t="s">
        <v>38</v>
      </c>
      <c r="AX146" s="11" t="s">
        <v>83</v>
      </c>
      <c r="AY146" s="246" t="s">
        <v>133</v>
      </c>
    </row>
    <row r="147" s="1" customFormat="1" ht="38.25" customHeight="1">
      <c r="B147" s="46"/>
      <c r="C147" s="221" t="s">
        <v>245</v>
      </c>
      <c r="D147" s="221" t="s">
        <v>136</v>
      </c>
      <c r="E147" s="222" t="s">
        <v>246</v>
      </c>
      <c r="F147" s="223" t="s">
        <v>247</v>
      </c>
      <c r="G147" s="224" t="s">
        <v>156</v>
      </c>
      <c r="H147" s="225">
        <v>253.75</v>
      </c>
      <c r="I147" s="226"/>
      <c r="J147" s="227">
        <f>ROUND(I147*H147,2)</f>
        <v>0</v>
      </c>
      <c r="K147" s="223" t="s">
        <v>140</v>
      </c>
      <c r="L147" s="72"/>
      <c r="M147" s="228" t="s">
        <v>23</v>
      </c>
      <c r="N147" s="229" t="s">
        <v>46</v>
      </c>
      <c r="O147" s="47"/>
      <c r="P147" s="230">
        <f>O147*H147</f>
        <v>0</v>
      </c>
      <c r="Q147" s="230">
        <v>0.016250000000000001</v>
      </c>
      <c r="R147" s="230">
        <f>Q147*H147</f>
        <v>4.1234375000000005</v>
      </c>
      <c r="S147" s="230">
        <v>0</v>
      </c>
      <c r="T147" s="231">
        <f>S147*H147</f>
        <v>0</v>
      </c>
      <c r="AR147" s="23" t="s">
        <v>195</v>
      </c>
      <c r="AT147" s="23" t="s">
        <v>136</v>
      </c>
      <c r="AU147" s="23" t="s">
        <v>85</v>
      </c>
      <c r="AY147" s="23" t="s">
        <v>133</v>
      </c>
      <c r="BE147" s="232">
        <f>IF(N147="základní",J147,0)</f>
        <v>0</v>
      </c>
      <c r="BF147" s="232">
        <f>IF(N147="snížená",J147,0)</f>
        <v>0</v>
      </c>
      <c r="BG147" s="232">
        <f>IF(N147="zákl. přenesená",J147,0)</f>
        <v>0</v>
      </c>
      <c r="BH147" s="232">
        <f>IF(N147="sníž. přenesená",J147,0)</f>
        <v>0</v>
      </c>
      <c r="BI147" s="232">
        <f>IF(N147="nulová",J147,0)</f>
        <v>0</v>
      </c>
      <c r="BJ147" s="23" t="s">
        <v>83</v>
      </c>
      <c r="BK147" s="232">
        <f>ROUND(I147*H147,2)</f>
        <v>0</v>
      </c>
      <c r="BL147" s="23" t="s">
        <v>195</v>
      </c>
      <c r="BM147" s="23" t="s">
        <v>248</v>
      </c>
    </row>
    <row r="148" s="1" customFormat="1">
      <c r="B148" s="46"/>
      <c r="C148" s="74"/>
      <c r="D148" s="233" t="s">
        <v>143</v>
      </c>
      <c r="E148" s="74"/>
      <c r="F148" s="234" t="s">
        <v>249</v>
      </c>
      <c r="G148" s="74"/>
      <c r="H148" s="74"/>
      <c r="I148" s="191"/>
      <c r="J148" s="74"/>
      <c r="K148" s="74"/>
      <c r="L148" s="72"/>
      <c r="M148" s="235"/>
      <c r="N148" s="47"/>
      <c r="O148" s="47"/>
      <c r="P148" s="47"/>
      <c r="Q148" s="47"/>
      <c r="R148" s="47"/>
      <c r="S148" s="47"/>
      <c r="T148" s="95"/>
      <c r="AT148" s="23" t="s">
        <v>143</v>
      </c>
      <c r="AU148" s="23" t="s">
        <v>85</v>
      </c>
    </row>
    <row r="149" s="11" customFormat="1">
      <c r="B149" s="236"/>
      <c r="C149" s="237"/>
      <c r="D149" s="233" t="s">
        <v>145</v>
      </c>
      <c r="E149" s="238" t="s">
        <v>23</v>
      </c>
      <c r="F149" s="239" t="s">
        <v>250</v>
      </c>
      <c r="G149" s="237"/>
      <c r="H149" s="240">
        <v>249.94999999999999</v>
      </c>
      <c r="I149" s="241"/>
      <c r="J149" s="237"/>
      <c r="K149" s="237"/>
      <c r="L149" s="242"/>
      <c r="M149" s="243"/>
      <c r="N149" s="244"/>
      <c r="O149" s="244"/>
      <c r="P149" s="244"/>
      <c r="Q149" s="244"/>
      <c r="R149" s="244"/>
      <c r="S149" s="244"/>
      <c r="T149" s="245"/>
      <c r="AT149" s="246" t="s">
        <v>145</v>
      </c>
      <c r="AU149" s="246" t="s">
        <v>85</v>
      </c>
      <c r="AV149" s="11" t="s">
        <v>85</v>
      </c>
      <c r="AW149" s="11" t="s">
        <v>38</v>
      </c>
      <c r="AX149" s="11" t="s">
        <v>75</v>
      </c>
      <c r="AY149" s="246" t="s">
        <v>133</v>
      </c>
    </row>
    <row r="150" s="12" customFormat="1">
      <c r="B150" s="247"/>
      <c r="C150" s="248"/>
      <c r="D150" s="233" t="s">
        <v>145</v>
      </c>
      <c r="E150" s="249" t="s">
        <v>23</v>
      </c>
      <c r="F150" s="250" t="s">
        <v>251</v>
      </c>
      <c r="G150" s="248"/>
      <c r="H150" s="249" t="s">
        <v>23</v>
      </c>
      <c r="I150" s="251"/>
      <c r="J150" s="248"/>
      <c r="K150" s="248"/>
      <c r="L150" s="252"/>
      <c r="M150" s="253"/>
      <c r="N150" s="254"/>
      <c r="O150" s="254"/>
      <c r="P150" s="254"/>
      <c r="Q150" s="254"/>
      <c r="R150" s="254"/>
      <c r="S150" s="254"/>
      <c r="T150" s="255"/>
      <c r="AT150" s="256" t="s">
        <v>145</v>
      </c>
      <c r="AU150" s="256" t="s">
        <v>85</v>
      </c>
      <c r="AV150" s="12" t="s">
        <v>83</v>
      </c>
      <c r="AW150" s="12" t="s">
        <v>38</v>
      </c>
      <c r="AX150" s="12" t="s">
        <v>75</v>
      </c>
      <c r="AY150" s="256" t="s">
        <v>133</v>
      </c>
    </row>
    <row r="151" s="11" customFormat="1">
      <c r="B151" s="236"/>
      <c r="C151" s="237"/>
      <c r="D151" s="233" t="s">
        <v>145</v>
      </c>
      <c r="E151" s="238" t="s">
        <v>23</v>
      </c>
      <c r="F151" s="239" t="s">
        <v>252</v>
      </c>
      <c r="G151" s="237"/>
      <c r="H151" s="240">
        <v>3.7999999999999998</v>
      </c>
      <c r="I151" s="241"/>
      <c r="J151" s="237"/>
      <c r="K151" s="237"/>
      <c r="L151" s="242"/>
      <c r="M151" s="243"/>
      <c r="N151" s="244"/>
      <c r="O151" s="244"/>
      <c r="P151" s="244"/>
      <c r="Q151" s="244"/>
      <c r="R151" s="244"/>
      <c r="S151" s="244"/>
      <c r="T151" s="245"/>
      <c r="AT151" s="246" t="s">
        <v>145</v>
      </c>
      <c r="AU151" s="246" t="s">
        <v>85</v>
      </c>
      <c r="AV151" s="11" t="s">
        <v>85</v>
      </c>
      <c r="AW151" s="11" t="s">
        <v>38</v>
      </c>
      <c r="AX151" s="11" t="s">
        <v>75</v>
      </c>
      <c r="AY151" s="246" t="s">
        <v>133</v>
      </c>
    </row>
    <row r="152" s="13" customFormat="1">
      <c r="B152" s="267"/>
      <c r="C152" s="268"/>
      <c r="D152" s="233" t="s">
        <v>145</v>
      </c>
      <c r="E152" s="269" t="s">
        <v>23</v>
      </c>
      <c r="F152" s="270" t="s">
        <v>253</v>
      </c>
      <c r="G152" s="268"/>
      <c r="H152" s="271">
        <v>253.75</v>
      </c>
      <c r="I152" s="272"/>
      <c r="J152" s="268"/>
      <c r="K152" s="268"/>
      <c r="L152" s="273"/>
      <c r="M152" s="274"/>
      <c r="N152" s="275"/>
      <c r="O152" s="275"/>
      <c r="P152" s="275"/>
      <c r="Q152" s="275"/>
      <c r="R152" s="275"/>
      <c r="S152" s="275"/>
      <c r="T152" s="276"/>
      <c r="AT152" s="277" t="s">
        <v>145</v>
      </c>
      <c r="AU152" s="277" t="s">
        <v>85</v>
      </c>
      <c r="AV152" s="13" t="s">
        <v>141</v>
      </c>
      <c r="AW152" s="13" t="s">
        <v>38</v>
      </c>
      <c r="AX152" s="13" t="s">
        <v>83</v>
      </c>
      <c r="AY152" s="277" t="s">
        <v>133</v>
      </c>
    </row>
    <row r="153" s="1" customFormat="1" ht="25.5" customHeight="1">
      <c r="B153" s="46"/>
      <c r="C153" s="221" t="s">
        <v>254</v>
      </c>
      <c r="D153" s="221" t="s">
        <v>136</v>
      </c>
      <c r="E153" s="222" t="s">
        <v>255</v>
      </c>
      <c r="F153" s="223" t="s">
        <v>256</v>
      </c>
      <c r="G153" s="224" t="s">
        <v>156</v>
      </c>
      <c r="H153" s="225">
        <v>249.94999999999999</v>
      </c>
      <c r="I153" s="226"/>
      <c r="J153" s="227">
        <f>ROUND(I153*H153,2)</f>
        <v>0</v>
      </c>
      <c r="K153" s="223" t="s">
        <v>140</v>
      </c>
      <c r="L153" s="72"/>
      <c r="M153" s="228" t="s">
        <v>23</v>
      </c>
      <c r="N153" s="229" t="s">
        <v>46</v>
      </c>
      <c r="O153" s="47"/>
      <c r="P153" s="230">
        <f>O153*H153</f>
        <v>0</v>
      </c>
      <c r="Q153" s="230">
        <v>0</v>
      </c>
      <c r="R153" s="230">
        <f>Q153*H153</f>
        <v>0</v>
      </c>
      <c r="S153" s="230">
        <v>0</v>
      </c>
      <c r="T153" s="231">
        <f>S153*H153</f>
        <v>0</v>
      </c>
      <c r="AR153" s="23" t="s">
        <v>195</v>
      </c>
      <c r="AT153" s="23" t="s">
        <v>136</v>
      </c>
      <c r="AU153" s="23" t="s">
        <v>85</v>
      </c>
      <c r="AY153" s="23" t="s">
        <v>133</v>
      </c>
      <c r="BE153" s="232">
        <f>IF(N153="základní",J153,0)</f>
        <v>0</v>
      </c>
      <c r="BF153" s="232">
        <f>IF(N153="snížená",J153,0)</f>
        <v>0</v>
      </c>
      <c r="BG153" s="232">
        <f>IF(N153="zákl. přenesená",J153,0)</f>
        <v>0</v>
      </c>
      <c r="BH153" s="232">
        <f>IF(N153="sníž. přenesená",J153,0)</f>
        <v>0</v>
      </c>
      <c r="BI153" s="232">
        <f>IF(N153="nulová",J153,0)</f>
        <v>0</v>
      </c>
      <c r="BJ153" s="23" t="s">
        <v>83</v>
      </c>
      <c r="BK153" s="232">
        <f>ROUND(I153*H153,2)</f>
        <v>0</v>
      </c>
      <c r="BL153" s="23" t="s">
        <v>195</v>
      </c>
      <c r="BM153" s="23" t="s">
        <v>257</v>
      </c>
    </row>
    <row r="154" s="1" customFormat="1">
      <c r="B154" s="46"/>
      <c r="C154" s="74"/>
      <c r="D154" s="233" t="s">
        <v>143</v>
      </c>
      <c r="E154" s="74"/>
      <c r="F154" s="234" t="s">
        <v>249</v>
      </c>
      <c r="G154" s="74"/>
      <c r="H154" s="74"/>
      <c r="I154" s="191"/>
      <c r="J154" s="74"/>
      <c r="K154" s="74"/>
      <c r="L154" s="72"/>
      <c r="M154" s="235"/>
      <c r="N154" s="47"/>
      <c r="O154" s="47"/>
      <c r="P154" s="47"/>
      <c r="Q154" s="47"/>
      <c r="R154" s="47"/>
      <c r="S154" s="47"/>
      <c r="T154" s="95"/>
      <c r="AT154" s="23" t="s">
        <v>143</v>
      </c>
      <c r="AU154" s="23" t="s">
        <v>85</v>
      </c>
    </row>
    <row r="155" s="1" customFormat="1" ht="16.5" customHeight="1">
      <c r="B155" s="46"/>
      <c r="C155" s="257" t="s">
        <v>9</v>
      </c>
      <c r="D155" s="257" t="s">
        <v>223</v>
      </c>
      <c r="E155" s="258" t="s">
        <v>258</v>
      </c>
      <c r="F155" s="259" t="s">
        <v>259</v>
      </c>
      <c r="G155" s="260" t="s">
        <v>149</v>
      </c>
      <c r="H155" s="261">
        <v>2.2040000000000002</v>
      </c>
      <c r="I155" s="262"/>
      <c r="J155" s="263">
        <f>ROUND(I155*H155,2)</f>
        <v>0</v>
      </c>
      <c r="K155" s="259" t="s">
        <v>140</v>
      </c>
      <c r="L155" s="264"/>
      <c r="M155" s="265" t="s">
        <v>23</v>
      </c>
      <c r="N155" s="266" t="s">
        <v>46</v>
      </c>
      <c r="O155" s="47"/>
      <c r="P155" s="230">
        <f>O155*H155</f>
        <v>0</v>
      </c>
      <c r="Q155" s="230">
        <v>0.55000000000000004</v>
      </c>
      <c r="R155" s="230">
        <f>Q155*H155</f>
        <v>1.2122000000000002</v>
      </c>
      <c r="S155" s="230">
        <v>0</v>
      </c>
      <c r="T155" s="231">
        <f>S155*H155</f>
        <v>0</v>
      </c>
      <c r="AR155" s="23" t="s">
        <v>226</v>
      </c>
      <c r="AT155" s="23" t="s">
        <v>223</v>
      </c>
      <c r="AU155" s="23" t="s">
        <v>85</v>
      </c>
      <c r="AY155" s="23" t="s">
        <v>133</v>
      </c>
      <c r="BE155" s="232">
        <f>IF(N155="základní",J155,0)</f>
        <v>0</v>
      </c>
      <c r="BF155" s="232">
        <f>IF(N155="snížená",J155,0)</f>
        <v>0</v>
      </c>
      <c r="BG155" s="232">
        <f>IF(N155="zákl. přenesená",J155,0)</f>
        <v>0</v>
      </c>
      <c r="BH155" s="232">
        <f>IF(N155="sníž. přenesená",J155,0)</f>
        <v>0</v>
      </c>
      <c r="BI155" s="232">
        <f>IF(N155="nulová",J155,0)</f>
        <v>0</v>
      </c>
      <c r="BJ155" s="23" t="s">
        <v>83</v>
      </c>
      <c r="BK155" s="232">
        <f>ROUND(I155*H155,2)</f>
        <v>0</v>
      </c>
      <c r="BL155" s="23" t="s">
        <v>195</v>
      </c>
      <c r="BM155" s="23" t="s">
        <v>260</v>
      </c>
    </row>
    <row r="156" s="11" customFormat="1">
      <c r="B156" s="236"/>
      <c r="C156" s="237"/>
      <c r="D156" s="233" t="s">
        <v>145</v>
      </c>
      <c r="E156" s="238" t="s">
        <v>23</v>
      </c>
      <c r="F156" s="239" t="s">
        <v>261</v>
      </c>
      <c r="G156" s="237"/>
      <c r="H156" s="240">
        <v>2.004</v>
      </c>
      <c r="I156" s="241"/>
      <c r="J156" s="237"/>
      <c r="K156" s="237"/>
      <c r="L156" s="242"/>
      <c r="M156" s="243"/>
      <c r="N156" s="244"/>
      <c r="O156" s="244"/>
      <c r="P156" s="244"/>
      <c r="Q156" s="244"/>
      <c r="R156" s="244"/>
      <c r="S156" s="244"/>
      <c r="T156" s="245"/>
      <c r="AT156" s="246" t="s">
        <v>145</v>
      </c>
      <c r="AU156" s="246" t="s">
        <v>85</v>
      </c>
      <c r="AV156" s="11" t="s">
        <v>85</v>
      </c>
      <c r="AW156" s="11" t="s">
        <v>38</v>
      </c>
      <c r="AX156" s="11" t="s">
        <v>83</v>
      </c>
      <c r="AY156" s="246" t="s">
        <v>133</v>
      </c>
    </row>
    <row r="157" s="11" customFormat="1">
      <c r="B157" s="236"/>
      <c r="C157" s="237"/>
      <c r="D157" s="233" t="s">
        <v>145</v>
      </c>
      <c r="E157" s="237"/>
      <c r="F157" s="239" t="s">
        <v>262</v>
      </c>
      <c r="G157" s="237"/>
      <c r="H157" s="240">
        <v>2.2040000000000002</v>
      </c>
      <c r="I157" s="241"/>
      <c r="J157" s="237"/>
      <c r="K157" s="237"/>
      <c r="L157" s="242"/>
      <c r="M157" s="243"/>
      <c r="N157" s="244"/>
      <c r="O157" s="244"/>
      <c r="P157" s="244"/>
      <c r="Q157" s="244"/>
      <c r="R157" s="244"/>
      <c r="S157" s="244"/>
      <c r="T157" s="245"/>
      <c r="AT157" s="246" t="s">
        <v>145</v>
      </c>
      <c r="AU157" s="246" t="s">
        <v>85</v>
      </c>
      <c r="AV157" s="11" t="s">
        <v>85</v>
      </c>
      <c r="AW157" s="11" t="s">
        <v>6</v>
      </c>
      <c r="AX157" s="11" t="s">
        <v>83</v>
      </c>
      <c r="AY157" s="246" t="s">
        <v>133</v>
      </c>
    </row>
    <row r="158" s="1" customFormat="1" ht="16.5" customHeight="1">
      <c r="B158" s="46"/>
      <c r="C158" s="221" t="s">
        <v>263</v>
      </c>
      <c r="D158" s="221" t="s">
        <v>136</v>
      </c>
      <c r="E158" s="222" t="s">
        <v>264</v>
      </c>
      <c r="F158" s="223" t="s">
        <v>265</v>
      </c>
      <c r="G158" s="224" t="s">
        <v>194</v>
      </c>
      <c r="H158" s="225">
        <v>282.69999999999999</v>
      </c>
      <c r="I158" s="226"/>
      <c r="J158" s="227">
        <f>ROUND(I158*H158,2)</f>
        <v>0</v>
      </c>
      <c r="K158" s="223" t="s">
        <v>140</v>
      </c>
      <c r="L158" s="72"/>
      <c r="M158" s="228" t="s">
        <v>23</v>
      </c>
      <c r="N158" s="229" t="s">
        <v>46</v>
      </c>
      <c r="O158" s="47"/>
      <c r="P158" s="230">
        <f>O158*H158</f>
        <v>0</v>
      </c>
      <c r="Q158" s="230">
        <v>0</v>
      </c>
      <c r="R158" s="230">
        <f>Q158*H158</f>
        <v>0</v>
      </c>
      <c r="S158" s="230">
        <v>0</v>
      </c>
      <c r="T158" s="231">
        <f>S158*H158</f>
        <v>0</v>
      </c>
      <c r="AR158" s="23" t="s">
        <v>195</v>
      </c>
      <c r="AT158" s="23" t="s">
        <v>136</v>
      </c>
      <c r="AU158" s="23" t="s">
        <v>85</v>
      </c>
      <c r="AY158" s="23" t="s">
        <v>133</v>
      </c>
      <c r="BE158" s="232">
        <f>IF(N158="základní",J158,0)</f>
        <v>0</v>
      </c>
      <c r="BF158" s="232">
        <f>IF(N158="snížená",J158,0)</f>
        <v>0</v>
      </c>
      <c r="BG158" s="232">
        <f>IF(N158="zákl. přenesená",J158,0)</f>
        <v>0</v>
      </c>
      <c r="BH158" s="232">
        <f>IF(N158="sníž. přenesená",J158,0)</f>
        <v>0</v>
      </c>
      <c r="BI158" s="232">
        <f>IF(N158="nulová",J158,0)</f>
        <v>0</v>
      </c>
      <c r="BJ158" s="23" t="s">
        <v>83</v>
      </c>
      <c r="BK158" s="232">
        <f>ROUND(I158*H158,2)</f>
        <v>0</v>
      </c>
      <c r="BL158" s="23" t="s">
        <v>195</v>
      </c>
      <c r="BM158" s="23" t="s">
        <v>266</v>
      </c>
    </row>
    <row r="159" s="1" customFormat="1">
      <c r="B159" s="46"/>
      <c r="C159" s="74"/>
      <c r="D159" s="233" t="s">
        <v>143</v>
      </c>
      <c r="E159" s="74"/>
      <c r="F159" s="234" t="s">
        <v>249</v>
      </c>
      <c r="G159" s="74"/>
      <c r="H159" s="74"/>
      <c r="I159" s="191"/>
      <c r="J159" s="74"/>
      <c r="K159" s="74"/>
      <c r="L159" s="72"/>
      <c r="M159" s="235"/>
      <c r="N159" s="47"/>
      <c r="O159" s="47"/>
      <c r="P159" s="47"/>
      <c r="Q159" s="47"/>
      <c r="R159" s="47"/>
      <c r="S159" s="47"/>
      <c r="T159" s="95"/>
      <c r="AT159" s="23" t="s">
        <v>143</v>
      </c>
      <c r="AU159" s="23" t="s">
        <v>85</v>
      </c>
    </row>
    <row r="160" s="11" customFormat="1">
      <c r="B160" s="236"/>
      <c r="C160" s="237"/>
      <c r="D160" s="233" t="s">
        <v>145</v>
      </c>
      <c r="E160" s="238" t="s">
        <v>23</v>
      </c>
      <c r="F160" s="239" t="s">
        <v>267</v>
      </c>
      <c r="G160" s="237"/>
      <c r="H160" s="240">
        <v>282.69999999999999</v>
      </c>
      <c r="I160" s="241"/>
      <c r="J160" s="237"/>
      <c r="K160" s="237"/>
      <c r="L160" s="242"/>
      <c r="M160" s="243"/>
      <c r="N160" s="244"/>
      <c r="O160" s="244"/>
      <c r="P160" s="244"/>
      <c r="Q160" s="244"/>
      <c r="R160" s="244"/>
      <c r="S160" s="244"/>
      <c r="T160" s="245"/>
      <c r="AT160" s="246" t="s">
        <v>145</v>
      </c>
      <c r="AU160" s="246" t="s">
        <v>85</v>
      </c>
      <c r="AV160" s="11" t="s">
        <v>85</v>
      </c>
      <c r="AW160" s="11" t="s">
        <v>38</v>
      </c>
      <c r="AX160" s="11" t="s">
        <v>83</v>
      </c>
      <c r="AY160" s="246" t="s">
        <v>133</v>
      </c>
    </row>
    <row r="161" s="1" customFormat="1" ht="16.5" customHeight="1">
      <c r="B161" s="46"/>
      <c r="C161" s="257" t="s">
        <v>268</v>
      </c>
      <c r="D161" s="257" t="s">
        <v>223</v>
      </c>
      <c r="E161" s="258" t="s">
        <v>258</v>
      </c>
      <c r="F161" s="259" t="s">
        <v>259</v>
      </c>
      <c r="G161" s="260" t="s">
        <v>149</v>
      </c>
      <c r="H161" s="261">
        <v>0.746</v>
      </c>
      <c r="I161" s="262"/>
      <c r="J161" s="263">
        <f>ROUND(I161*H161,2)</f>
        <v>0</v>
      </c>
      <c r="K161" s="259" t="s">
        <v>140</v>
      </c>
      <c r="L161" s="264"/>
      <c r="M161" s="265" t="s">
        <v>23</v>
      </c>
      <c r="N161" s="266" t="s">
        <v>46</v>
      </c>
      <c r="O161" s="47"/>
      <c r="P161" s="230">
        <f>O161*H161</f>
        <v>0</v>
      </c>
      <c r="Q161" s="230">
        <v>0.55000000000000004</v>
      </c>
      <c r="R161" s="230">
        <f>Q161*H161</f>
        <v>0.41030000000000005</v>
      </c>
      <c r="S161" s="230">
        <v>0</v>
      </c>
      <c r="T161" s="231">
        <f>S161*H161</f>
        <v>0</v>
      </c>
      <c r="AR161" s="23" t="s">
        <v>226</v>
      </c>
      <c r="AT161" s="23" t="s">
        <v>223</v>
      </c>
      <c r="AU161" s="23" t="s">
        <v>85</v>
      </c>
      <c r="AY161" s="23" t="s">
        <v>133</v>
      </c>
      <c r="BE161" s="232">
        <f>IF(N161="základní",J161,0)</f>
        <v>0</v>
      </c>
      <c r="BF161" s="232">
        <f>IF(N161="snížená",J161,0)</f>
        <v>0</v>
      </c>
      <c r="BG161" s="232">
        <f>IF(N161="zákl. přenesená",J161,0)</f>
        <v>0</v>
      </c>
      <c r="BH161" s="232">
        <f>IF(N161="sníž. přenesená",J161,0)</f>
        <v>0</v>
      </c>
      <c r="BI161" s="232">
        <f>IF(N161="nulová",J161,0)</f>
        <v>0</v>
      </c>
      <c r="BJ161" s="23" t="s">
        <v>83</v>
      </c>
      <c r="BK161" s="232">
        <f>ROUND(I161*H161,2)</f>
        <v>0</v>
      </c>
      <c r="BL161" s="23" t="s">
        <v>195</v>
      </c>
      <c r="BM161" s="23" t="s">
        <v>269</v>
      </c>
    </row>
    <row r="162" s="11" customFormat="1">
      <c r="B162" s="236"/>
      <c r="C162" s="237"/>
      <c r="D162" s="233" t="s">
        <v>145</v>
      </c>
      <c r="E162" s="238" t="s">
        <v>23</v>
      </c>
      <c r="F162" s="239" t="s">
        <v>270</v>
      </c>
      <c r="G162" s="237"/>
      <c r="H162" s="240">
        <v>0.67800000000000005</v>
      </c>
      <c r="I162" s="241"/>
      <c r="J162" s="237"/>
      <c r="K162" s="237"/>
      <c r="L162" s="242"/>
      <c r="M162" s="243"/>
      <c r="N162" s="244"/>
      <c r="O162" s="244"/>
      <c r="P162" s="244"/>
      <c r="Q162" s="244"/>
      <c r="R162" s="244"/>
      <c r="S162" s="244"/>
      <c r="T162" s="245"/>
      <c r="AT162" s="246" t="s">
        <v>145</v>
      </c>
      <c r="AU162" s="246" t="s">
        <v>85</v>
      </c>
      <c r="AV162" s="11" t="s">
        <v>85</v>
      </c>
      <c r="AW162" s="11" t="s">
        <v>38</v>
      </c>
      <c r="AX162" s="11" t="s">
        <v>83</v>
      </c>
      <c r="AY162" s="246" t="s">
        <v>133</v>
      </c>
    </row>
    <row r="163" s="11" customFormat="1">
      <c r="B163" s="236"/>
      <c r="C163" s="237"/>
      <c r="D163" s="233" t="s">
        <v>145</v>
      </c>
      <c r="E163" s="237"/>
      <c r="F163" s="239" t="s">
        <v>271</v>
      </c>
      <c r="G163" s="237"/>
      <c r="H163" s="240">
        <v>0.746</v>
      </c>
      <c r="I163" s="241"/>
      <c r="J163" s="237"/>
      <c r="K163" s="237"/>
      <c r="L163" s="242"/>
      <c r="M163" s="243"/>
      <c r="N163" s="244"/>
      <c r="O163" s="244"/>
      <c r="P163" s="244"/>
      <c r="Q163" s="244"/>
      <c r="R163" s="244"/>
      <c r="S163" s="244"/>
      <c r="T163" s="245"/>
      <c r="AT163" s="246" t="s">
        <v>145</v>
      </c>
      <c r="AU163" s="246" t="s">
        <v>85</v>
      </c>
      <c r="AV163" s="11" t="s">
        <v>85</v>
      </c>
      <c r="AW163" s="11" t="s">
        <v>6</v>
      </c>
      <c r="AX163" s="11" t="s">
        <v>83</v>
      </c>
      <c r="AY163" s="246" t="s">
        <v>133</v>
      </c>
    </row>
    <row r="164" s="1" customFormat="1" ht="38.25" customHeight="1">
      <c r="B164" s="46"/>
      <c r="C164" s="221" t="s">
        <v>272</v>
      </c>
      <c r="D164" s="221" t="s">
        <v>136</v>
      </c>
      <c r="E164" s="222" t="s">
        <v>273</v>
      </c>
      <c r="F164" s="223" t="s">
        <v>274</v>
      </c>
      <c r="G164" s="224" t="s">
        <v>156</v>
      </c>
      <c r="H164" s="225">
        <v>253.55000000000001</v>
      </c>
      <c r="I164" s="226"/>
      <c r="J164" s="227">
        <f>ROUND(I164*H164,2)</f>
        <v>0</v>
      </c>
      <c r="K164" s="223" t="s">
        <v>140</v>
      </c>
      <c r="L164" s="72"/>
      <c r="M164" s="228" t="s">
        <v>23</v>
      </c>
      <c r="N164" s="229" t="s">
        <v>46</v>
      </c>
      <c r="O164" s="47"/>
      <c r="P164" s="230">
        <f>O164*H164</f>
        <v>0</v>
      </c>
      <c r="Q164" s="230">
        <v>0</v>
      </c>
      <c r="R164" s="230">
        <f>Q164*H164</f>
        <v>0</v>
      </c>
      <c r="S164" s="230">
        <v>0.0050000000000000001</v>
      </c>
      <c r="T164" s="231">
        <f>S164*H164</f>
        <v>1.2677500000000002</v>
      </c>
      <c r="AR164" s="23" t="s">
        <v>195</v>
      </c>
      <c r="AT164" s="23" t="s">
        <v>136</v>
      </c>
      <c r="AU164" s="23" t="s">
        <v>85</v>
      </c>
      <c r="AY164" s="23" t="s">
        <v>133</v>
      </c>
      <c r="BE164" s="232">
        <f>IF(N164="základní",J164,0)</f>
        <v>0</v>
      </c>
      <c r="BF164" s="232">
        <f>IF(N164="snížená",J164,0)</f>
        <v>0</v>
      </c>
      <c r="BG164" s="232">
        <f>IF(N164="zákl. přenesená",J164,0)</f>
        <v>0</v>
      </c>
      <c r="BH164" s="232">
        <f>IF(N164="sníž. přenesená",J164,0)</f>
        <v>0</v>
      </c>
      <c r="BI164" s="232">
        <f>IF(N164="nulová",J164,0)</f>
        <v>0</v>
      </c>
      <c r="BJ164" s="23" t="s">
        <v>83</v>
      </c>
      <c r="BK164" s="232">
        <f>ROUND(I164*H164,2)</f>
        <v>0</v>
      </c>
      <c r="BL164" s="23" t="s">
        <v>195</v>
      </c>
      <c r="BM164" s="23" t="s">
        <v>275</v>
      </c>
    </row>
    <row r="165" s="11" customFormat="1">
      <c r="B165" s="236"/>
      <c r="C165" s="237"/>
      <c r="D165" s="233" t="s">
        <v>145</v>
      </c>
      <c r="E165" s="238" t="s">
        <v>23</v>
      </c>
      <c r="F165" s="239" t="s">
        <v>250</v>
      </c>
      <c r="G165" s="237"/>
      <c r="H165" s="240">
        <v>249.94999999999999</v>
      </c>
      <c r="I165" s="241"/>
      <c r="J165" s="237"/>
      <c r="K165" s="237"/>
      <c r="L165" s="242"/>
      <c r="M165" s="243"/>
      <c r="N165" s="244"/>
      <c r="O165" s="244"/>
      <c r="P165" s="244"/>
      <c r="Q165" s="244"/>
      <c r="R165" s="244"/>
      <c r="S165" s="244"/>
      <c r="T165" s="245"/>
      <c r="AT165" s="246" t="s">
        <v>145</v>
      </c>
      <c r="AU165" s="246" t="s">
        <v>85</v>
      </c>
      <c r="AV165" s="11" t="s">
        <v>85</v>
      </c>
      <c r="AW165" s="11" t="s">
        <v>38</v>
      </c>
      <c r="AX165" s="11" t="s">
        <v>75</v>
      </c>
      <c r="AY165" s="246" t="s">
        <v>133</v>
      </c>
    </row>
    <row r="166" s="12" customFormat="1">
      <c r="B166" s="247"/>
      <c r="C166" s="248"/>
      <c r="D166" s="233" t="s">
        <v>145</v>
      </c>
      <c r="E166" s="249" t="s">
        <v>23</v>
      </c>
      <c r="F166" s="250" t="s">
        <v>251</v>
      </c>
      <c r="G166" s="248"/>
      <c r="H166" s="249" t="s">
        <v>23</v>
      </c>
      <c r="I166" s="251"/>
      <c r="J166" s="248"/>
      <c r="K166" s="248"/>
      <c r="L166" s="252"/>
      <c r="M166" s="253"/>
      <c r="N166" s="254"/>
      <c r="O166" s="254"/>
      <c r="P166" s="254"/>
      <c r="Q166" s="254"/>
      <c r="R166" s="254"/>
      <c r="S166" s="254"/>
      <c r="T166" s="255"/>
      <c r="AT166" s="256" t="s">
        <v>145</v>
      </c>
      <c r="AU166" s="256" t="s">
        <v>85</v>
      </c>
      <c r="AV166" s="12" t="s">
        <v>83</v>
      </c>
      <c r="AW166" s="12" t="s">
        <v>38</v>
      </c>
      <c r="AX166" s="12" t="s">
        <v>75</v>
      </c>
      <c r="AY166" s="256" t="s">
        <v>133</v>
      </c>
    </row>
    <row r="167" s="11" customFormat="1">
      <c r="B167" s="236"/>
      <c r="C167" s="237"/>
      <c r="D167" s="233" t="s">
        <v>145</v>
      </c>
      <c r="E167" s="238" t="s">
        <v>23</v>
      </c>
      <c r="F167" s="239" t="s">
        <v>276</v>
      </c>
      <c r="G167" s="237"/>
      <c r="H167" s="240">
        <v>3.6000000000000001</v>
      </c>
      <c r="I167" s="241"/>
      <c r="J167" s="237"/>
      <c r="K167" s="237"/>
      <c r="L167" s="242"/>
      <c r="M167" s="243"/>
      <c r="N167" s="244"/>
      <c r="O167" s="244"/>
      <c r="P167" s="244"/>
      <c r="Q167" s="244"/>
      <c r="R167" s="244"/>
      <c r="S167" s="244"/>
      <c r="T167" s="245"/>
      <c r="AT167" s="246" t="s">
        <v>145</v>
      </c>
      <c r="AU167" s="246" t="s">
        <v>85</v>
      </c>
      <c r="AV167" s="11" t="s">
        <v>85</v>
      </c>
      <c r="AW167" s="11" t="s">
        <v>38</v>
      </c>
      <c r="AX167" s="11" t="s">
        <v>75</v>
      </c>
      <c r="AY167" s="246" t="s">
        <v>133</v>
      </c>
    </row>
    <row r="168" s="13" customFormat="1">
      <c r="B168" s="267"/>
      <c r="C168" s="268"/>
      <c r="D168" s="233" t="s">
        <v>145</v>
      </c>
      <c r="E168" s="269" t="s">
        <v>23</v>
      </c>
      <c r="F168" s="270" t="s">
        <v>253</v>
      </c>
      <c r="G168" s="268"/>
      <c r="H168" s="271">
        <v>253.55000000000001</v>
      </c>
      <c r="I168" s="272"/>
      <c r="J168" s="268"/>
      <c r="K168" s="268"/>
      <c r="L168" s="273"/>
      <c r="M168" s="274"/>
      <c r="N168" s="275"/>
      <c r="O168" s="275"/>
      <c r="P168" s="275"/>
      <c r="Q168" s="275"/>
      <c r="R168" s="275"/>
      <c r="S168" s="275"/>
      <c r="T168" s="276"/>
      <c r="AT168" s="277" t="s">
        <v>145</v>
      </c>
      <c r="AU168" s="277" t="s">
        <v>85</v>
      </c>
      <c r="AV168" s="13" t="s">
        <v>141</v>
      </c>
      <c r="AW168" s="13" t="s">
        <v>38</v>
      </c>
      <c r="AX168" s="13" t="s">
        <v>83</v>
      </c>
      <c r="AY168" s="277" t="s">
        <v>133</v>
      </c>
    </row>
    <row r="169" s="1" customFormat="1" ht="25.5" customHeight="1">
      <c r="B169" s="46"/>
      <c r="C169" s="221" t="s">
        <v>277</v>
      </c>
      <c r="D169" s="221" t="s">
        <v>136</v>
      </c>
      <c r="E169" s="222" t="s">
        <v>278</v>
      </c>
      <c r="F169" s="223" t="s">
        <v>279</v>
      </c>
      <c r="G169" s="224" t="s">
        <v>194</v>
      </c>
      <c r="H169" s="225">
        <v>48</v>
      </c>
      <c r="I169" s="226"/>
      <c r="J169" s="227">
        <f>ROUND(I169*H169,2)</f>
        <v>0</v>
      </c>
      <c r="K169" s="223" t="s">
        <v>140</v>
      </c>
      <c r="L169" s="72"/>
      <c r="M169" s="228" t="s">
        <v>23</v>
      </c>
      <c r="N169" s="229" t="s">
        <v>46</v>
      </c>
      <c r="O169" s="47"/>
      <c r="P169" s="230">
        <f>O169*H169</f>
        <v>0</v>
      </c>
      <c r="Q169" s="230">
        <v>0</v>
      </c>
      <c r="R169" s="230">
        <f>Q169*H169</f>
        <v>0</v>
      </c>
      <c r="S169" s="230">
        <v>0.0070000000000000001</v>
      </c>
      <c r="T169" s="231">
        <f>S169*H169</f>
        <v>0.33600000000000002</v>
      </c>
      <c r="AR169" s="23" t="s">
        <v>195</v>
      </c>
      <c r="AT169" s="23" t="s">
        <v>136</v>
      </c>
      <c r="AU169" s="23" t="s">
        <v>85</v>
      </c>
      <c r="AY169" s="23" t="s">
        <v>133</v>
      </c>
      <c r="BE169" s="232">
        <f>IF(N169="základní",J169,0)</f>
        <v>0</v>
      </c>
      <c r="BF169" s="232">
        <f>IF(N169="snížená",J169,0)</f>
        <v>0</v>
      </c>
      <c r="BG169" s="232">
        <f>IF(N169="zákl. přenesená",J169,0)</f>
        <v>0</v>
      </c>
      <c r="BH169" s="232">
        <f>IF(N169="sníž. přenesená",J169,0)</f>
        <v>0</v>
      </c>
      <c r="BI169" s="232">
        <f>IF(N169="nulová",J169,0)</f>
        <v>0</v>
      </c>
      <c r="BJ169" s="23" t="s">
        <v>83</v>
      </c>
      <c r="BK169" s="232">
        <f>ROUND(I169*H169,2)</f>
        <v>0</v>
      </c>
      <c r="BL169" s="23" t="s">
        <v>195</v>
      </c>
      <c r="BM169" s="23" t="s">
        <v>280</v>
      </c>
    </row>
    <row r="170" s="12" customFormat="1">
      <c r="B170" s="247"/>
      <c r="C170" s="248"/>
      <c r="D170" s="233" t="s">
        <v>145</v>
      </c>
      <c r="E170" s="249" t="s">
        <v>23</v>
      </c>
      <c r="F170" s="250" t="s">
        <v>281</v>
      </c>
      <c r="G170" s="248"/>
      <c r="H170" s="249" t="s">
        <v>23</v>
      </c>
      <c r="I170" s="251"/>
      <c r="J170" s="248"/>
      <c r="K170" s="248"/>
      <c r="L170" s="252"/>
      <c r="M170" s="253"/>
      <c r="N170" s="254"/>
      <c r="O170" s="254"/>
      <c r="P170" s="254"/>
      <c r="Q170" s="254"/>
      <c r="R170" s="254"/>
      <c r="S170" s="254"/>
      <c r="T170" s="255"/>
      <c r="AT170" s="256" t="s">
        <v>145</v>
      </c>
      <c r="AU170" s="256" t="s">
        <v>85</v>
      </c>
      <c r="AV170" s="12" t="s">
        <v>83</v>
      </c>
      <c r="AW170" s="12" t="s">
        <v>38</v>
      </c>
      <c r="AX170" s="12" t="s">
        <v>75</v>
      </c>
      <c r="AY170" s="256" t="s">
        <v>133</v>
      </c>
    </row>
    <row r="171" s="11" customFormat="1">
      <c r="B171" s="236"/>
      <c r="C171" s="237"/>
      <c r="D171" s="233" t="s">
        <v>145</v>
      </c>
      <c r="E171" s="238" t="s">
        <v>23</v>
      </c>
      <c r="F171" s="239" t="s">
        <v>282</v>
      </c>
      <c r="G171" s="237"/>
      <c r="H171" s="240">
        <v>48</v>
      </c>
      <c r="I171" s="241"/>
      <c r="J171" s="237"/>
      <c r="K171" s="237"/>
      <c r="L171" s="242"/>
      <c r="M171" s="243"/>
      <c r="N171" s="244"/>
      <c r="O171" s="244"/>
      <c r="P171" s="244"/>
      <c r="Q171" s="244"/>
      <c r="R171" s="244"/>
      <c r="S171" s="244"/>
      <c r="T171" s="245"/>
      <c r="AT171" s="246" t="s">
        <v>145</v>
      </c>
      <c r="AU171" s="246" t="s">
        <v>85</v>
      </c>
      <c r="AV171" s="11" t="s">
        <v>85</v>
      </c>
      <c r="AW171" s="11" t="s">
        <v>38</v>
      </c>
      <c r="AX171" s="11" t="s">
        <v>83</v>
      </c>
      <c r="AY171" s="246" t="s">
        <v>133</v>
      </c>
    </row>
    <row r="172" s="1" customFormat="1" ht="25.5" customHeight="1">
      <c r="B172" s="46"/>
      <c r="C172" s="221" t="s">
        <v>283</v>
      </c>
      <c r="D172" s="221" t="s">
        <v>136</v>
      </c>
      <c r="E172" s="222" t="s">
        <v>284</v>
      </c>
      <c r="F172" s="223" t="s">
        <v>285</v>
      </c>
      <c r="G172" s="224" t="s">
        <v>194</v>
      </c>
      <c r="H172" s="225">
        <v>48</v>
      </c>
      <c r="I172" s="226"/>
      <c r="J172" s="227">
        <f>ROUND(I172*H172,2)</f>
        <v>0</v>
      </c>
      <c r="K172" s="223" t="s">
        <v>140</v>
      </c>
      <c r="L172" s="72"/>
      <c r="M172" s="228" t="s">
        <v>23</v>
      </c>
      <c r="N172" s="229" t="s">
        <v>46</v>
      </c>
      <c r="O172" s="47"/>
      <c r="P172" s="230">
        <f>O172*H172</f>
        <v>0</v>
      </c>
      <c r="Q172" s="230">
        <v>0</v>
      </c>
      <c r="R172" s="230">
        <f>Q172*H172</f>
        <v>0</v>
      </c>
      <c r="S172" s="230">
        <v>0</v>
      </c>
      <c r="T172" s="231">
        <f>S172*H172</f>
        <v>0</v>
      </c>
      <c r="AR172" s="23" t="s">
        <v>195</v>
      </c>
      <c r="AT172" s="23" t="s">
        <v>136</v>
      </c>
      <c r="AU172" s="23" t="s">
        <v>85</v>
      </c>
      <c r="AY172" s="23" t="s">
        <v>133</v>
      </c>
      <c r="BE172" s="232">
        <f>IF(N172="základní",J172,0)</f>
        <v>0</v>
      </c>
      <c r="BF172" s="232">
        <f>IF(N172="snížená",J172,0)</f>
        <v>0</v>
      </c>
      <c r="BG172" s="232">
        <f>IF(N172="zákl. přenesená",J172,0)</f>
        <v>0</v>
      </c>
      <c r="BH172" s="232">
        <f>IF(N172="sníž. přenesená",J172,0)</f>
        <v>0</v>
      </c>
      <c r="BI172" s="232">
        <f>IF(N172="nulová",J172,0)</f>
        <v>0</v>
      </c>
      <c r="BJ172" s="23" t="s">
        <v>83</v>
      </c>
      <c r="BK172" s="232">
        <f>ROUND(I172*H172,2)</f>
        <v>0</v>
      </c>
      <c r="BL172" s="23" t="s">
        <v>195</v>
      </c>
      <c r="BM172" s="23" t="s">
        <v>286</v>
      </c>
    </row>
    <row r="173" s="11" customFormat="1">
      <c r="B173" s="236"/>
      <c r="C173" s="237"/>
      <c r="D173" s="233" t="s">
        <v>145</v>
      </c>
      <c r="E173" s="238" t="s">
        <v>23</v>
      </c>
      <c r="F173" s="239" t="s">
        <v>282</v>
      </c>
      <c r="G173" s="237"/>
      <c r="H173" s="240">
        <v>48</v>
      </c>
      <c r="I173" s="241"/>
      <c r="J173" s="237"/>
      <c r="K173" s="237"/>
      <c r="L173" s="242"/>
      <c r="M173" s="243"/>
      <c r="N173" s="244"/>
      <c r="O173" s="244"/>
      <c r="P173" s="244"/>
      <c r="Q173" s="244"/>
      <c r="R173" s="244"/>
      <c r="S173" s="244"/>
      <c r="T173" s="245"/>
      <c r="AT173" s="246" t="s">
        <v>145</v>
      </c>
      <c r="AU173" s="246" t="s">
        <v>85</v>
      </c>
      <c r="AV173" s="11" t="s">
        <v>85</v>
      </c>
      <c r="AW173" s="11" t="s">
        <v>38</v>
      </c>
      <c r="AX173" s="11" t="s">
        <v>83</v>
      </c>
      <c r="AY173" s="246" t="s">
        <v>133</v>
      </c>
    </row>
    <row r="174" s="1" customFormat="1" ht="16.5" customHeight="1">
      <c r="B174" s="46"/>
      <c r="C174" s="257" t="s">
        <v>287</v>
      </c>
      <c r="D174" s="257" t="s">
        <v>223</v>
      </c>
      <c r="E174" s="258" t="s">
        <v>288</v>
      </c>
      <c r="F174" s="259" t="s">
        <v>289</v>
      </c>
      <c r="G174" s="260" t="s">
        <v>149</v>
      </c>
      <c r="H174" s="261">
        <v>0.76000000000000001</v>
      </c>
      <c r="I174" s="262"/>
      <c r="J174" s="263">
        <f>ROUND(I174*H174,2)</f>
        <v>0</v>
      </c>
      <c r="K174" s="259" t="s">
        <v>140</v>
      </c>
      <c r="L174" s="264"/>
      <c r="M174" s="265" t="s">
        <v>23</v>
      </c>
      <c r="N174" s="266" t="s">
        <v>46</v>
      </c>
      <c r="O174" s="47"/>
      <c r="P174" s="230">
        <f>O174*H174</f>
        <v>0</v>
      </c>
      <c r="Q174" s="230">
        <v>0.55000000000000004</v>
      </c>
      <c r="R174" s="230">
        <f>Q174*H174</f>
        <v>0.41800000000000004</v>
      </c>
      <c r="S174" s="230">
        <v>0</v>
      </c>
      <c r="T174" s="231">
        <f>S174*H174</f>
        <v>0</v>
      </c>
      <c r="AR174" s="23" t="s">
        <v>226</v>
      </c>
      <c r="AT174" s="23" t="s">
        <v>223</v>
      </c>
      <c r="AU174" s="23" t="s">
        <v>85</v>
      </c>
      <c r="AY174" s="23" t="s">
        <v>133</v>
      </c>
      <c r="BE174" s="232">
        <f>IF(N174="základní",J174,0)</f>
        <v>0</v>
      </c>
      <c r="BF174" s="232">
        <f>IF(N174="snížená",J174,0)</f>
        <v>0</v>
      </c>
      <c r="BG174" s="232">
        <f>IF(N174="zákl. přenesená",J174,0)</f>
        <v>0</v>
      </c>
      <c r="BH174" s="232">
        <f>IF(N174="sníž. přenesená",J174,0)</f>
        <v>0</v>
      </c>
      <c r="BI174" s="232">
        <f>IF(N174="nulová",J174,0)</f>
        <v>0</v>
      </c>
      <c r="BJ174" s="23" t="s">
        <v>83</v>
      </c>
      <c r="BK174" s="232">
        <f>ROUND(I174*H174,2)</f>
        <v>0</v>
      </c>
      <c r="BL174" s="23" t="s">
        <v>195</v>
      </c>
      <c r="BM174" s="23" t="s">
        <v>290</v>
      </c>
    </row>
    <row r="175" s="11" customFormat="1">
      <c r="B175" s="236"/>
      <c r="C175" s="237"/>
      <c r="D175" s="233" t="s">
        <v>145</v>
      </c>
      <c r="E175" s="238" t="s">
        <v>23</v>
      </c>
      <c r="F175" s="239" t="s">
        <v>291</v>
      </c>
      <c r="G175" s="237"/>
      <c r="H175" s="240">
        <v>0.69099999999999995</v>
      </c>
      <c r="I175" s="241"/>
      <c r="J175" s="237"/>
      <c r="K175" s="237"/>
      <c r="L175" s="242"/>
      <c r="M175" s="243"/>
      <c r="N175" s="244"/>
      <c r="O175" s="244"/>
      <c r="P175" s="244"/>
      <c r="Q175" s="244"/>
      <c r="R175" s="244"/>
      <c r="S175" s="244"/>
      <c r="T175" s="245"/>
      <c r="AT175" s="246" t="s">
        <v>145</v>
      </c>
      <c r="AU175" s="246" t="s">
        <v>85</v>
      </c>
      <c r="AV175" s="11" t="s">
        <v>85</v>
      </c>
      <c r="AW175" s="11" t="s">
        <v>38</v>
      </c>
      <c r="AX175" s="11" t="s">
        <v>83</v>
      </c>
      <c r="AY175" s="246" t="s">
        <v>133</v>
      </c>
    </row>
    <row r="176" s="11" customFormat="1">
      <c r="B176" s="236"/>
      <c r="C176" s="237"/>
      <c r="D176" s="233" t="s">
        <v>145</v>
      </c>
      <c r="E176" s="237"/>
      <c r="F176" s="239" t="s">
        <v>292</v>
      </c>
      <c r="G176" s="237"/>
      <c r="H176" s="240">
        <v>0.76000000000000001</v>
      </c>
      <c r="I176" s="241"/>
      <c r="J176" s="237"/>
      <c r="K176" s="237"/>
      <c r="L176" s="242"/>
      <c r="M176" s="243"/>
      <c r="N176" s="244"/>
      <c r="O176" s="244"/>
      <c r="P176" s="244"/>
      <c r="Q176" s="244"/>
      <c r="R176" s="244"/>
      <c r="S176" s="244"/>
      <c r="T176" s="245"/>
      <c r="AT176" s="246" t="s">
        <v>145</v>
      </c>
      <c r="AU176" s="246" t="s">
        <v>85</v>
      </c>
      <c r="AV176" s="11" t="s">
        <v>85</v>
      </c>
      <c r="AW176" s="11" t="s">
        <v>6</v>
      </c>
      <c r="AX176" s="11" t="s">
        <v>83</v>
      </c>
      <c r="AY176" s="246" t="s">
        <v>133</v>
      </c>
    </row>
    <row r="177" s="1" customFormat="1" ht="16.5" customHeight="1">
      <c r="B177" s="46"/>
      <c r="C177" s="221" t="s">
        <v>293</v>
      </c>
      <c r="D177" s="221" t="s">
        <v>136</v>
      </c>
      <c r="E177" s="222" t="s">
        <v>294</v>
      </c>
      <c r="F177" s="223" t="s">
        <v>295</v>
      </c>
      <c r="G177" s="224" t="s">
        <v>139</v>
      </c>
      <c r="H177" s="225">
        <v>2</v>
      </c>
      <c r="I177" s="226"/>
      <c r="J177" s="227">
        <f>ROUND(I177*H177,2)</f>
        <v>0</v>
      </c>
      <c r="K177" s="223" t="s">
        <v>140</v>
      </c>
      <c r="L177" s="72"/>
      <c r="M177" s="228" t="s">
        <v>23</v>
      </c>
      <c r="N177" s="229" t="s">
        <v>46</v>
      </c>
      <c r="O177" s="47"/>
      <c r="P177" s="230">
        <f>O177*H177</f>
        <v>0</v>
      </c>
      <c r="Q177" s="230">
        <v>0</v>
      </c>
      <c r="R177" s="230">
        <f>Q177*H177</f>
        <v>0</v>
      </c>
      <c r="S177" s="230">
        <v>0.20000000000000001</v>
      </c>
      <c r="T177" s="231">
        <f>S177*H177</f>
        <v>0.40000000000000002</v>
      </c>
      <c r="AR177" s="23" t="s">
        <v>195</v>
      </c>
      <c r="AT177" s="23" t="s">
        <v>136</v>
      </c>
      <c r="AU177" s="23" t="s">
        <v>85</v>
      </c>
      <c r="AY177" s="23" t="s">
        <v>133</v>
      </c>
      <c r="BE177" s="232">
        <f>IF(N177="základní",J177,0)</f>
        <v>0</v>
      </c>
      <c r="BF177" s="232">
        <f>IF(N177="snížená",J177,0)</f>
        <v>0</v>
      </c>
      <c r="BG177" s="232">
        <f>IF(N177="zákl. přenesená",J177,0)</f>
        <v>0</v>
      </c>
      <c r="BH177" s="232">
        <f>IF(N177="sníž. přenesená",J177,0)</f>
        <v>0</v>
      </c>
      <c r="BI177" s="232">
        <f>IF(N177="nulová",J177,0)</f>
        <v>0</v>
      </c>
      <c r="BJ177" s="23" t="s">
        <v>83</v>
      </c>
      <c r="BK177" s="232">
        <f>ROUND(I177*H177,2)</f>
        <v>0</v>
      </c>
      <c r="BL177" s="23" t="s">
        <v>195</v>
      </c>
      <c r="BM177" s="23" t="s">
        <v>296</v>
      </c>
    </row>
    <row r="178" s="1" customFormat="1" ht="25.5" customHeight="1">
      <c r="B178" s="46"/>
      <c r="C178" s="221" t="s">
        <v>297</v>
      </c>
      <c r="D178" s="221" t="s">
        <v>136</v>
      </c>
      <c r="E178" s="222" t="s">
        <v>298</v>
      </c>
      <c r="F178" s="223" t="s">
        <v>299</v>
      </c>
      <c r="G178" s="224" t="s">
        <v>149</v>
      </c>
      <c r="H178" s="225">
        <v>3.7719999999999998</v>
      </c>
      <c r="I178" s="226"/>
      <c r="J178" s="227">
        <f>ROUND(I178*H178,2)</f>
        <v>0</v>
      </c>
      <c r="K178" s="223" t="s">
        <v>140</v>
      </c>
      <c r="L178" s="72"/>
      <c r="M178" s="228" t="s">
        <v>23</v>
      </c>
      <c r="N178" s="229" t="s">
        <v>46</v>
      </c>
      <c r="O178" s="47"/>
      <c r="P178" s="230">
        <f>O178*H178</f>
        <v>0</v>
      </c>
      <c r="Q178" s="230">
        <v>0.023369999999999998</v>
      </c>
      <c r="R178" s="230">
        <f>Q178*H178</f>
        <v>0.088151639999999989</v>
      </c>
      <c r="S178" s="230">
        <v>0</v>
      </c>
      <c r="T178" s="231">
        <f>S178*H178</f>
        <v>0</v>
      </c>
      <c r="AR178" s="23" t="s">
        <v>195</v>
      </c>
      <c r="AT178" s="23" t="s">
        <v>136</v>
      </c>
      <c r="AU178" s="23" t="s">
        <v>85</v>
      </c>
      <c r="AY178" s="23" t="s">
        <v>133</v>
      </c>
      <c r="BE178" s="232">
        <f>IF(N178="základní",J178,0)</f>
        <v>0</v>
      </c>
      <c r="BF178" s="232">
        <f>IF(N178="snížená",J178,0)</f>
        <v>0</v>
      </c>
      <c r="BG178" s="232">
        <f>IF(N178="zákl. přenesená",J178,0)</f>
        <v>0</v>
      </c>
      <c r="BH178" s="232">
        <f>IF(N178="sníž. přenesená",J178,0)</f>
        <v>0</v>
      </c>
      <c r="BI178" s="232">
        <f>IF(N178="nulová",J178,0)</f>
        <v>0</v>
      </c>
      <c r="BJ178" s="23" t="s">
        <v>83</v>
      </c>
      <c r="BK178" s="232">
        <f>ROUND(I178*H178,2)</f>
        <v>0</v>
      </c>
      <c r="BL178" s="23" t="s">
        <v>195</v>
      </c>
      <c r="BM178" s="23" t="s">
        <v>300</v>
      </c>
    </row>
    <row r="179" s="1" customFormat="1">
      <c r="B179" s="46"/>
      <c r="C179" s="74"/>
      <c r="D179" s="233" t="s">
        <v>143</v>
      </c>
      <c r="E179" s="74"/>
      <c r="F179" s="234" t="s">
        <v>301</v>
      </c>
      <c r="G179" s="74"/>
      <c r="H179" s="74"/>
      <c r="I179" s="191"/>
      <c r="J179" s="74"/>
      <c r="K179" s="74"/>
      <c r="L179" s="72"/>
      <c r="M179" s="235"/>
      <c r="N179" s="47"/>
      <c r="O179" s="47"/>
      <c r="P179" s="47"/>
      <c r="Q179" s="47"/>
      <c r="R179" s="47"/>
      <c r="S179" s="47"/>
      <c r="T179" s="95"/>
      <c r="AT179" s="23" t="s">
        <v>143</v>
      </c>
      <c r="AU179" s="23" t="s">
        <v>85</v>
      </c>
    </row>
    <row r="180" s="11" customFormat="1">
      <c r="B180" s="236"/>
      <c r="C180" s="237"/>
      <c r="D180" s="233" t="s">
        <v>145</v>
      </c>
      <c r="E180" s="238" t="s">
        <v>23</v>
      </c>
      <c r="F180" s="239" t="s">
        <v>302</v>
      </c>
      <c r="G180" s="237"/>
      <c r="H180" s="240">
        <v>3.7719999999999998</v>
      </c>
      <c r="I180" s="241"/>
      <c r="J180" s="237"/>
      <c r="K180" s="237"/>
      <c r="L180" s="242"/>
      <c r="M180" s="243"/>
      <c r="N180" s="244"/>
      <c r="O180" s="244"/>
      <c r="P180" s="244"/>
      <c r="Q180" s="244"/>
      <c r="R180" s="244"/>
      <c r="S180" s="244"/>
      <c r="T180" s="245"/>
      <c r="AT180" s="246" t="s">
        <v>145</v>
      </c>
      <c r="AU180" s="246" t="s">
        <v>85</v>
      </c>
      <c r="AV180" s="11" t="s">
        <v>85</v>
      </c>
      <c r="AW180" s="11" t="s">
        <v>38</v>
      </c>
      <c r="AX180" s="11" t="s">
        <v>83</v>
      </c>
      <c r="AY180" s="246" t="s">
        <v>133</v>
      </c>
    </row>
    <row r="181" s="1" customFormat="1" ht="38.25" customHeight="1">
      <c r="B181" s="46"/>
      <c r="C181" s="221" t="s">
        <v>303</v>
      </c>
      <c r="D181" s="221" t="s">
        <v>136</v>
      </c>
      <c r="E181" s="222" t="s">
        <v>304</v>
      </c>
      <c r="F181" s="223" t="s">
        <v>305</v>
      </c>
      <c r="G181" s="224" t="s">
        <v>164</v>
      </c>
      <c r="H181" s="225">
        <v>7.8280000000000003</v>
      </c>
      <c r="I181" s="226"/>
      <c r="J181" s="227">
        <f>ROUND(I181*H181,2)</f>
        <v>0</v>
      </c>
      <c r="K181" s="223" t="s">
        <v>140</v>
      </c>
      <c r="L181" s="72"/>
      <c r="M181" s="228" t="s">
        <v>23</v>
      </c>
      <c r="N181" s="229" t="s">
        <v>46</v>
      </c>
      <c r="O181" s="47"/>
      <c r="P181" s="230">
        <f>O181*H181</f>
        <v>0</v>
      </c>
      <c r="Q181" s="230">
        <v>0</v>
      </c>
      <c r="R181" s="230">
        <f>Q181*H181</f>
        <v>0</v>
      </c>
      <c r="S181" s="230">
        <v>0</v>
      </c>
      <c r="T181" s="231">
        <f>S181*H181</f>
        <v>0</v>
      </c>
      <c r="AR181" s="23" t="s">
        <v>195</v>
      </c>
      <c r="AT181" s="23" t="s">
        <v>136</v>
      </c>
      <c r="AU181" s="23" t="s">
        <v>85</v>
      </c>
      <c r="AY181" s="23" t="s">
        <v>133</v>
      </c>
      <c r="BE181" s="232">
        <f>IF(N181="základní",J181,0)</f>
        <v>0</v>
      </c>
      <c r="BF181" s="232">
        <f>IF(N181="snížená",J181,0)</f>
        <v>0</v>
      </c>
      <c r="BG181" s="232">
        <f>IF(N181="zákl. přenesená",J181,0)</f>
        <v>0</v>
      </c>
      <c r="BH181" s="232">
        <f>IF(N181="sníž. přenesená",J181,0)</f>
        <v>0</v>
      </c>
      <c r="BI181" s="232">
        <f>IF(N181="nulová",J181,0)</f>
        <v>0</v>
      </c>
      <c r="BJ181" s="23" t="s">
        <v>83</v>
      </c>
      <c r="BK181" s="232">
        <f>ROUND(I181*H181,2)</f>
        <v>0</v>
      </c>
      <c r="BL181" s="23" t="s">
        <v>195</v>
      </c>
      <c r="BM181" s="23" t="s">
        <v>306</v>
      </c>
    </row>
    <row r="182" s="1" customFormat="1">
      <c r="B182" s="46"/>
      <c r="C182" s="74"/>
      <c r="D182" s="233" t="s">
        <v>143</v>
      </c>
      <c r="E182" s="74"/>
      <c r="F182" s="234" t="s">
        <v>307</v>
      </c>
      <c r="G182" s="74"/>
      <c r="H182" s="74"/>
      <c r="I182" s="191"/>
      <c r="J182" s="74"/>
      <c r="K182" s="74"/>
      <c r="L182" s="72"/>
      <c r="M182" s="235"/>
      <c r="N182" s="47"/>
      <c r="O182" s="47"/>
      <c r="P182" s="47"/>
      <c r="Q182" s="47"/>
      <c r="R182" s="47"/>
      <c r="S182" s="47"/>
      <c r="T182" s="95"/>
      <c r="AT182" s="23" t="s">
        <v>143</v>
      </c>
      <c r="AU182" s="23" t="s">
        <v>85</v>
      </c>
    </row>
    <row r="183" s="10" customFormat="1" ht="29.88" customHeight="1">
      <c r="B183" s="205"/>
      <c r="C183" s="206"/>
      <c r="D183" s="207" t="s">
        <v>74</v>
      </c>
      <c r="E183" s="219" t="s">
        <v>308</v>
      </c>
      <c r="F183" s="219" t="s">
        <v>309</v>
      </c>
      <c r="G183" s="206"/>
      <c r="H183" s="206"/>
      <c r="I183" s="209"/>
      <c r="J183" s="220">
        <f>BK183</f>
        <v>0</v>
      </c>
      <c r="K183" s="206"/>
      <c r="L183" s="211"/>
      <c r="M183" s="212"/>
      <c r="N183" s="213"/>
      <c r="O183" s="213"/>
      <c r="P183" s="214">
        <f>SUM(P184:P203)</f>
        <v>0</v>
      </c>
      <c r="Q183" s="213"/>
      <c r="R183" s="214">
        <f>SUM(R184:R203)</f>
        <v>1.8698940200000001</v>
      </c>
      <c r="S183" s="213"/>
      <c r="T183" s="215">
        <f>SUM(T184:T203)</f>
        <v>1.7123109399999996</v>
      </c>
      <c r="AR183" s="216" t="s">
        <v>85</v>
      </c>
      <c r="AT183" s="217" t="s">
        <v>74</v>
      </c>
      <c r="AU183" s="217" t="s">
        <v>83</v>
      </c>
      <c r="AY183" s="216" t="s">
        <v>133</v>
      </c>
      <c r="BK183" s="218">
        <f>SUM(BK184:BK203)</f>
        <v>0</v>
      </c>
    </row>
    <row r="184" s="1" customFormat="1" ht="16.5" customHeight="1">
      <c r="B184" s="46"/>
      <c r="C184" s="221" t="s">
        <v>310</v>
      </c>
      <c r="D184" s="221" t="s">
        <v>136</v>
      </c>
      <c r="E184" s="222" t="s">
        <v>311</v>
      </c>
      <c r="F184" s="223" t="s">
        <v>312</v>
      </c>
      <c r="G184" s="224" t="s">
        <v>156</v>
      </c>
      <c r="H184" s="225">
        <v>249.94999999999999</v>
      </c>
      <c r="I184" s="226"/>
      <c r="J184" s="227">
        <f>ROUND(I184*H184,2)</f>
        <v>0</v>
      </c>
      <c r="K184" s="223" t="s">
        <v>140</v>
      </c>
      <c r="L184" s="72"/>
      <c r="M184" s="228" t="s">
        <v>23</v>
      </c>
      <c r="N184" s="229" t="s">
        <v>46</v>
      </c>
      <c r="O184" s="47"/>
      <c r="P184" s="230">
        <f>O184*H184</f>
        <v>0</v>
      </c>
      <c r="Q184" s="230">
        <v>0</v>
      </c>
      <c r="R184" s="230">
        <f>Q184*H184</f>
        <v>0</v>
      </c>
      <c r="S184" s="230">
        <v>0.0057099999999999998</v>
      </c>
      <c r="T184" s="231">
        <f>S184*H184</f>
        <v>1.4272144999999998</v>
      </c>
      <c r="AR184" s="23" t="s">
        <v>195</v>
      </c>
      <c r="AT184" s="23" t="s">
        <v>136</v>
      </c>
      <c r="AU184" s="23" t="s">
        <v>85</v>
      </c>
      <c r="AY184" s="23" t="s">
        <v>133</v>
      </c>
      <c r="BE184" s="232">
        <f>IF(N184="základní",J184,0)</f>
        <v>0</v>
      </c>
      <c r="BF184" s="232">
        <f>IF(N184="snížená",J184,0)</f>
        <v>0</v>
      </c>
      <c r="BG184" s="232">
        <f>IF(N184="zákl. přenesená",J184,0)</f>
        <v>0</v>
      </c>
      <c r="BH184" s="232">
        <f>IF(N184="sníž. přenesená",J184,0)</f>
        <v>0</v>
      </c>
      <c r="BI184" s="232">
        <f>IF(N184="nulová",J184,0)</f>
        <v>0</v>
      </c>
      <c r="BJ184" s="23" t="s">
        <v>83</v>
      </c>
      <c r="BK184" s="232">
        <f>ROUND(I184*H184,2)</f>
        <v>0</v>
      </c>
      <c r="BL184" s="23" t="s">
        <v>195</v>
      </c>
      <c r="BM184" s="23" t="s">
        <v>313</v>
      </c>
    </row>
    <row r="185" s="1" customFormat="1" ht="16.5" customHeight="1">
      <c r="B185" s="46"/>
      <c r="C185" s="221" t="s">
        <v>226</v>
      </c>
      <c r="D185" s="221" t="s">
        <v>136</v>
      </c>
      <c r="E185" s="222" t="s">
        <v>314</v>
      </c>
      <c r="F185" s="223" t="s">
        <v>315</v>
      </c>
      <c r="G185" s="224" t="s">
        <v>194</v>
      </c>
      <c r="H185" s="225">
        <v>5.4500000000000002</v>
      </c>
      <c r="I185" s="226"/>
      <c r="J185" s="227">
        <f>ROUND(I185*H185,2)</f>
        <v>0</v>
      </c>
      <c r="K185" s="223" t="s">
        <v>140</v>
      </c>
      <c r="L185" s="72"/>
      <c r="M185" s="228" t="s">
        <v>23</v>
      </c>
      <c r="N185" s="229" t="s">
        <v>46</v>
      </c>
      <c r="O185" s="47"/>
      <c r="P185" s="230">
        <f>O185*H185</f>
        <v>0</v>
      </c>
      <c r="Q185" s="230">
        <v>0</v>
      </c>
      <c r="R185" s="230">
        <f>Q185*H185</f>
        <v>0</v>
      </c>
      <c r="S185" s="230">
        <v>0.0018699999999999999</v>
      </c>
      <c r="T185" s="231">
        <f>S185*H185</f>
        <v>0.010191499999999999</v>
      </c>
      <c r="AR185" s="23" t="s">
        <v>195</v>
      </c>
      <c r="AT185" s="23" t="s">
        <v>136</v>
      </c>
      <c r="AU185" s="23" t="s">
        <v>85</v>
      </c>
      <c r="AY185" s="23" t="s">
        <v>133</v>
      </c>
      <c r="BE185" s="232">
        <f>IF(N185="základní",J185,0)</f>
        <v>0</v>
      </c>
      <c r="BF185" s="232">
        <f>IF(N185="snížená",J185,0)</f>
        <v>0</v>
      </c>
      <c r="BG185" s="232">
        <f>IF(N185="zákl. přenesená",J185,0)</f>
        <v>0</v>
      </c>
      <c r="BH185" s="232">
        <f>IF(N185="sníž. přenesená",J185,0)</f>
        <v>0</v>
      </c>
      <c r="BI185" s="232">
        <f>IF(N185="nulová",J185,0)</f>
        <v>0</v>
      </c>
      <c r="BJ185" s="23" t="s">
        <v>83</v>
      </c>
      <c r="BK185" s="232">
        <f>ROUND(I185*H185,2)</f>
        <v>0</v>
      </c>
      <c r="BL185" s="23" t="s">
        <v>195</v>
      </c>
      <c r="BM185" s="23" t="s">
        <v>316</v>
      </c>
    </row>
    <row r="186" s="1" customFormat="1" ht="16.5" customHeight="1">
      <c r="B186" s="46"/>
      <c r="C186" s="221" t="s">
        <v>317</v>
      </c>
      <c r="D186" s="221" t="s">
        <v>136</v>
      </c>
      <c r="E186" s="222" t="s">
        <v>318</v>
      </c>
      <c r="F186" s="223" t="s">
        <v>319</v>
      </c>
      <c r="G186" s="224" t="s">
        <v>194</v>
      </c>
      <c r="H186" s="225">
        <v>33.512</v>
      </c>
      <c r="I186" s="226"/>
      <c r="J186" s="227">
        <f>ROUND(I186*H186,2)</f>
        <v>0</v>
      </c>
      <c r="K186" s="223" t="s">
        <v>140</v>
      </c>
      <c r="L186" s="72"/>
      <c r="M186" s="228" t="s">
        <v>23</v>
      </c>
      <c r="N186" s="229" t="s">
        <v>46</v>
      </c>
      <c r="O186" s="47"/>
      <c r="P186" s="230">
        <f>O186*H186</f>
        <v>0</v>
      </c>
      <c r="Q186" s="230">
        <v>0</v>
      </c>
      <c r="R186" s="230">
        <f>Q186*H186</f>
        <v>0</v>
      </c>
      <c r="S186" s="230">
        <v>0.0018699999999999999</v>
      </c>
      <c r="T186" s="231">
        <f>S186*H186</f>
        <v>0.062667440000000005</v>
      </c>
      <c r="AR186" s="23" t="s">
        <v>195</v>
      </c>
      <c r="AT186" s="23" t="s">
        <v>136</v>
      </c>
      <c r="AU186" s="23" t="s">
        <v>85</v>
      </c>
      <c r="AY186" s="23" t="s">
        <v>133</v>
      </c>
      <c r="BE186" s="232">
        <f>IF(N186="základní",J186,0)</f>
        <v>0</v>
      </c>
      <c r="BF186" s="232">
        <f>IF(N186="snížená",J186,0)</f>
        <v>0</v>
      </c>
      <c r="BG186" s="232">
        <f>IF(N186="zákl. přenesená",J186,0)</f>
        <v>0</v>
      </c>
      <c r="BH186" s="232">
        <f>IF(N186="sníž. přenesená",J186,0)</f>
        <v>0</v>
      </c>
      <c r="BI186" s="232">
        <f>IF(N186="nulová",J186,0)</f>
        <v>0</v>
      </c>
      <c r="BJ186" s="23" t="s">
        <v>83</v>
      </c>
      <c r="BK186" s="232">
        <f>ROUND(I186*H186,2)</f>
        <v>0</v>
      </c>
      <c r="BL186" s="23" t="s">
        <v>195</v>
      </c>
      <c r="BM186" s="23" t="s">
        <v>320</v>
      </c>
    </row>
    <row r="187" s="11" customFormat="1">
      <c r="B187" s="236"/>
      <c r="C187" s="237"/>
      <c r="D187" s="233" t="s">
        <v>145</v>
      </c>
      <c r="E187" s="238" t="s">
        <v>23</v>
      </c>
      <c r="F187" s="239" t="s">
        <v>321</v>
      </c>
      <c r="G187" s="237"/>
      <c r="H187" s="240">
        <v>33.512</v>
      </c>
      <c r="I187" s="241"/>
      <c r="J187" s="237"/>
      <c r="K187" s="237"/>
      <c r="L187" s="242"/>
      <c r="M187" s="243"/>
      <c r="N187" s="244"/>
      <c r="O187" s="244"/>
      <c r="P187" s="244"/>
      <c r="Q187" s="244"/>
      <c r="R187" s="244"/>
      <c r="S187" s="244"/>
      <c r="T187" s="245"/>
      <c r="AT187" s="246" t="s">
        <v>145</v>
      </c>
      <c r="AU187" s="246" t="s">
        <v>85</v>
      </c>
      <c r="AV187" s="11" t="s">
        <v>85</v>
      </c>
      <c r="AW187" s="11" t="s">
        <v>38</v>
      </c>
      <c r="AX187" s="11" t="s">
        <v>83</v>
      </c>
      <c r="AY187" s="246" t="s">
        <v>133</v>
      </c>
    </row>
    <row r="188" s="1" customFormat="1" ht="16.5" customHeight="1">
      <c r="B188" s="46"/>
      <c r="C188" s="221" t="s">
        <v>322</v>
      </c>
      <c r="D188" s="221" t="s">
        <v>136</v>
      </c>
      <c r="E188" s="222" t="s">
        <v>323</v>
      </c>
      <c r="F188" s="223" t="s">
        <v>324</v>
      </c>
      <c r="G188" s="224" t="s">
        <v>139</v>
      </c>
      <c r="H188" s="225">
        <v>2</v>
      </c>
      <c r="I188" s="226"/>
      <c r="J188" s="227">
        <f>ROUND(I188*H188,2)</f>
        <v>0</v>
      </c>
      <c r="K188" s="223" t="s">
        <v>140</v>
      </c>
      <c r="L188" s="72"/>
      <c r="M188" s="228" t="s">
        <v>23</v>
      </c>
      <c r="N188" s="229" t="s">
        <v>46</v>
      </c>
      <c r="O188" s="47"/>
      <c r="P188" s="230">
        <f>O188*H188</f>
        <v>0</v>
      </c>
      <c r="Q188" s="230">
        <v>0</v>
      </c>
      <c r="R188" s="230">
        <f>Q188*H188</f>
        <v>0</v>
      </c>
      <c r="S188" s="230">
        <v>0.0090600000000000003</v>
      </c>
      <c r="T188" s="231">
        <f>S188*H188</f>
        <v>0.018120000000000001</v>
      </c>
      <c r="AR188" s="23" t="s">
        <v>195</v>
      </c>
      <c r="AT188" s="23" t="s">
        <v>136</v>
      </c>
      <c r="AU188" s="23" t="s">
        <v>85</v>
      </c>
      <c r="AY188" s="23" t="s">
        <v>133</v>
      </c>
      <c r="BE188" s="232">
        <f>IF(N188="základní",J188,0)</f>
        <v>0</v>
      </c>
      <c r="BF188" s="232">
        <f>IF(N188="snížená",J188,0)</f>
        <v>0</v>
      </c>
      <c r="BG188" s="232">
        <f>IF(N188="zákl. přenesená",J188,0)</f>
        <v>0</v>
      </c>
      <c r="BH188" s="232">
        <f>IF(N188="sníž. přenesená",J188,0)</f>
        <v>0</v>
      </c>
      <c r="BI188" s="232">
        <f>IF(N188="nulová",J188,0)</f>
        <v>0</v>
      </c>
      <c r="BJ188" s="23" t="s">
        <v>83</v>
      </c>
      <c r="BK188" s="232">
        <f>ROUND(I188*H188,2)</f>
        <v>0</v>
      </c>
      <c r="BL188" s="23" t="s">
        <v>195</v>
      </c>
      <c r="BM188" s="23" t="s">
        <v>325</v>
      </c>
    </row>
    <row r="189" s="1" customFormat="1" ht="16.5" customHeight="1">
      <c r="B189" s="46"/>
      <c r="C189" s="221" t="s">
        <v>326</v>
      </c>
      <c r="D189" s="221" t="s">
        <v>136</v>
      </c>
      <c r="E189" s="222" t="s">
        <v>327</v>
      </c>
      <c r="F189" s="223" t="s">
        <v>328</v>
      </c>
      <c r="G189" s="224" t="s">
        <v>194</v>
      </c>
      <c r="H189" s="225">
        <v>6.8499999999999996</v>
      </c>
      <c r="I189" s="226"/>
      <c r="J189" s="227">
        <f>ROUND(I189*H189,2)</f>
        <v>0</v>
      </c>
      <c r="K189" s="223" t="s">
        <v>140</v>
      </c>
      <c r="L189" s="72"/>
      <c r="M189" s="228" t="s">
        <v>23</v>
      </c>
      <c r="N189" s="229" t="s">
        <v>46</v>
      </c>
      <c r="O189" s="47"/>
      <c r="P189" s="230">
        <f>O189*H189</f>
        <v>0</v>
      </c>
      <c r="Q189" s="230">
        <v>0</v>
      </c>
      <c r="R189" s="230">
        <f>Q189*H189</f>
        <v>0</v>
      </c>
      <c r="S189" s="230">
        <v>0.00175</v>
      </c>
      <c r="T189" s="231">
        <f>S189*H189</f>
        <v>0.0119875</v>
      </c>
      <c r="AR189" s="23" t="s">
        <v>195</v>
      </c>
      <c r="AT189" s="23" t="s">
        <v>136</v>
      </c>
      <c r="AU189" s="23" t="s">
        <v>85</v>
      </c>
      <c r="AY189" s="23" t="s">
        <v>133</v>
      </c>
      <c r="BE189" s="232">
        <f>IF(N189="základní",J189,0)</f>
        <v>0</v>
      </c>
      <c r="BF189" s="232">
        <f>IF(N189="snížená",J189,0)</f>
        <v>0</v>
      </c>
      <c r="BG189" s="232">
        <f>IF(N189="zákl. přenesená",J189,0)</f>
        <v>0</v>
      </c>
      <c r="BH189" s="232">
        <f>IF(N189="sníž. přenesená",J189,0)</f>
        <v>0</v>
      </c>
      <c r="BI189" s="232">
        <f>IF(N189="nulová",J189,0)</f>
        <v>0</v>
      </c>
      <c r="BJ189" s="23" t="s">
        <v>83</v>
      </c>
      <c r="BK189" s="232">
        <f>ROUND(I189*H189,2)</f>
        <v>0</v>
      </c>
      <c r="BL189" s="23" t="s">
        <v>195</v>
      </c>
      <c r="BM189" s="23" t="s">
        <v>329</v>
      </c>
    </row>
    <row r="190" s="1" customFormat="1" ht="16.5" customHeight="1">
      <c r="B190" s="46"/>
      <c r="C190" s="221" t="s">
        <v>330</v>
      </c>
      <c r="D190" s="221" t="s">
        <v>136</v>
      </c>
      <c r="E190" s="222" t="s">
        <v>331</v>
      </c>
      <c r="F190" s="223" t="s">
        <v>332</v>
      </c>
      <c r="G190" s="224" t="s">
        <v>194</v>
      </c>
      <c r="H190" s="225">
        <v>70.049999999999997</v>
      </c>
      <c r="I190" s="226"/>
      <c r="J190" s="227">
        <f>ROUND(I190*H190,2)</f>
        <v>0</v>
      </c>
      <c r="K190" s="223" t="s">
        <v>140</v>
      </c>
      <c r="L190" s="72"/>
      <c r="M190" s="228" t="s">
        <v>23</v>
      </c>
      <c r="N190" s="229" t="s">
        <v>46</v>
      </c>
      <c r="O190" s="47"/>
      <c r="P190" s="230">
        <f>O190*H190</f>
        <v>0</v>
      </c>
      <c r="Q190" s="230">
        <v>0</v>
      </c>
      <c r="R190" s="230">
        <f>Q190*H190</f>
        <v>0</v>
      </c>
      <c r="S190" s="230">
        <v>0.0025999999999999999</v>
      </c>
      <c r="T190" s="231">
        <f>S190*H190</f>
        <v>0.18212999999999999</v>
      </c>
      <c r="AR190" s="23" t="s">
        <v>195</v>
      </c>
      <c r="AT190" s="23" t="s">
        <v>136</v>
      </c>
      <c r="AU190" s="23" t="s">
        <v>85</v>
      </c>
      <c r="AY190" s="23" t="s">
        <v>133</v>
      </c>
      <c r="BE190" s="232">
        <f>IF(N190="základní",J190,0)</f>
        <v>0</v>
      </c>
      <c r="BF190" s="232">
        <f>IF(N190="snížená",J190,0)</f>
        <v>0</v>
      </c>
      <c r="BG190" s="232">
        <f>IF(N190="zákl. přenesená",J190,0)</f>
        <v>0</v>
      </c>
      <c r="BH190" s="232">
        <f>IF(N190="sníž. přenesená",J190,0)</f>
        <v>0</v>
      </c>
      <c r="BI190" s="232">
        <f>IF(N190="nulová",J190,0)</f>
        <v>0</v>
      </c>
      <c r="BJ190" s="23" t="s">
        <v>83</v>
      </c>
      <c r="BK190" s="232">
        <f>ROUND(I190*H190,2)</f>
        <v>0</v>
      </c>
      <c r="BL190" s="23" t="s">
        <v>195</v>
      </c>
      <c r="BM190" s="23" t="s">
        <v>333</v>
      </c>
    </row>
    <row r="191" s="11" customFormat="1">
      <c r="B191" s="236"/>
      <c r="C191" s="237"/>
      <c r="D191" s="233" t="s">
        <v>145</v>
      </c>
      <c r="E191" s="238" t="s">
        <v>23</v>
      </c>
      <c r="F191" s="239" t="s">
        <v>334</v>
      </c>
      <c r="G191" s="237"/>
      <c r="H191" s="240">
        <v>70.049999999999997</v>
      </c>
      <c r="I191" s="241"/>
      <c r="J191" s="237"/>
      <c r="K191" s="237"/>
      <c r="L191" s="242"/>
      <c r="M191" s="243"/>
      <c r="N191" s="244"/>
      <c r="O191" s="244"/>
      <c r="P191" s="244"/>
      <c r="Q191" s="244"/>
      <c r="R191" s="244"/>
      <c r="S191" s="244"/>
      <c r="T191" s="245"/>
      <c r="AT191" s="246" t="s">
        <v>145</v>
      </c>
      <c r="AU191" s="246" t="s">
        <v>85</v>
      </c>
      <c r="AV191" s="11" t="s">
        <v>85</v>
      </c>
      <c r="AW191" s="11" t="s">
        <v>38</v>
      </c>
      <c r="AX191" s="11" t="s">
        <v>83</v>
      </c>
      <c r="AY191" s="246" t="s">
        <v>133</v>
      </c>
    </row>
    <row r="192" s="1" customFormat="1" ht="38.25" customHeight="1">
      <c r="B192" s="46"/>
      <c r="C192" s="221" t="s">
        <v>335</v>
      </c>
      <c r="D192" s="221" t="s">
        <v>136</v>
      </c>
      <c r="E192" s="222" t="s">
        <v>336</v>
      </c>
      <c r="F192" s="223" t="s">
        <v>337</v>
      </c>
      <c r="G192" s="224" t="s">
        <v>156</v>
      </c>
      <c r="H192" s="225">
        <v>249.94999999999999</v>
      </c>
      <c r="I192" s="226"/>
      <c r="J192" s="227">
        <f>ROUND(I192*H192,2)</f>
        <v>0</v>
      </c>
      <c r="K192" s="223" t="s">
        <v>140</v>
      </c>
      <c r="L192" s="72"/>
      <c r="M192" s="228" t="s">
        <v>23</v>
      </c>
      <c r="N192" s="229" t="s">
        <v>46</v>
      </c>
      <c r="O192" s="47"/>
      <c r="P192" s="230">
        <f>O192*H192</f>
        <v>0</v>
      </c>
      <c r="Q192" s="230">
        <v>0.0064999999999999997</v>
      </c>
      <c r="R192" s="230">
        <f>Q192*H192</f>
        <v>1.6246749999999999</v>
      </c>
      <c r="S192" s="230">
        <v>0</v>
      </c>
      <c r="T192" s="231">
        <f>S192*H192</f>
        <v>0</v>
      </c>
      <c r="AR192" s="23" t="s">
        <v>195</v>
      </c>
      <c r="AT192" s="23" t="s">
        <v>136</v>
      </c>
      <c r="AU192" s="23" t="s">
        <v>85</v>
      </c>
      <c r="AY192" s="23" t="s">
        <v>133</v>
      </c>
      <c r="BE192" s="232">
        <f>IF(N192="základní",J192,0)</f>
        <v>0</v>
      </c>
      <c r="BF192" s="232">
        <f>IF(N192="snížená",J192,0)</f>
        <v>0</v>
      </c>
      <c r="BG192" s="232">
        <f>IF(N192="zákl. přenesená",J192,0)</f>
        <v>0</v>
      </c>
      <c r="BH192" s="232">
        <f>IF(N192="sníž. přenesená",J192,0)</f>
        <v>0</v>
      </c>
      <c r="BI192" s="232">
        <f>IF(N192="nulová",J192,0)</f>
        <v>0</v>
      </c>
      <c r="BJ192" s="23" t="s">
        <v>83</v>
      </c>
      <c r="BK192" s="232">
        <f>ROUND(I192*H192,2)</f>
        <v>0</v>
      </c>
      <c r="BL192" s="23" t="s">
        <v>195</v>
      </c>
      <c r="BM192" s="23" t="s">
        <v>338</v>
      </c>
    </row>
    <row r="193" s="1" customFormat="1" ht="25.5" customHeight="1">
      <c r="B193" s="46"/>
      <c r="C193" s="221" t="s">
        <v>339</v>
      </c>
      <c r="D193" s="221" t="s">
        <v>136</v>
      </c>
      <c r="E193" s="222" t="s">
        <v>340</v>
      </c>
      <c r="F193" s="223" t="s">
        <v>341</v>
      </c>
      <c r="G193" s="224" t="s">
        <v>194</v>
      </c>
      <c r="H193" s="225">
        <v>5.4500000000000002</v>
      </c>
      <c r="I193" s="226"/>
      <c r="J193" s="227">
        <f>ROUND(I193*H193,2)</f>
        <v>0</v>
      </c>
      <c r="K193" s="223" t="s">
        <v>140</v>
      </c>
      <c r="L193" s="72"/>
      <c r="M193" s="228" t="s">
        <v>23</v>
      </c>
      <c r="N193" s="229" t="s">
        <v>46</v>
      </c>
      <c r="O193" s="47"/>
      <c r="P193" s="230">
        <f>O193*H193</f>
        <v>0</v>
      </c>
      <c r="Q193" s="230">
        <v>0.0012700000000000001</v>
      </c>
      <c r="R193" s="230">
        <f>Q193*H193</f>
        <v>0.0069215000000000006</v>
      </c>
      <c r="S193" s="230">
        <v>0</v>
      </c>
      <c r="T193" s="231">
        <f>S193*H193</f>
        <v>0</v>
      </c>
      <c r="AR193" s="23" t="s">
        <v>195</v>
      </c>
      <c r="AT193" s="23" t="s">
        <v>136</v>
      </c>
      <c r="AU193" s="23" t="s">
        <v>85</v>
      </c>
      <c r="AY193" s="23" t="s">
        <v>133</v>
      </c>
      <c r="BE193" s="232">
        <f>IF(N193="základní",J193,0)</f>
        <v>0</v>
      </c>
      <c r="BF193" s="232">
        <f>IF(N193="snížená",J193,0)</f>
        <v>0</v>
      </c>
      <c r="BG193" s="232">
        <f>IF(N193="zákl. přenesená",J193,0)</f>
        <v>0</v>
      </c>
      <c r="BH193" s="232">
        <f>IF(N193="sníž. přenesená",J193,0)</f>
        <v>0</v>
      </c>
      <c r="BI193" s="232">
        <f>IF(N193="nulová",J193,0)</f>
        <v>0</v>
      </c>
      <c r="BJ193" s="23" t="s">
        <v>83</v>
      </c>
      <c r="BK193" s="232">
        <f>ROUND(I193*H193,2)</f>
        <v>0</v>
      </c>
      <c r="BL193" s="23" t="s">
        <v>195</v>
      </c>
      <c r="BM193" s="23" t="s">
        <v>342</v>
      </c>
    </row>
    <row r="194" s="1" customFormat="1">
      <c r="B194" s="46"/>
      <c r="C194" s="74"/>
      <c r="D194" s="233" t="s">
        <v>143</v>
      </c>
      <c r="E194" s="74"/>
      <c r="F194" s="234" t="s">
        <v>343</v>
      </c>
      <c r="G194" s="74"/>
      <c r="H194" s="74"/>
      <c r="I194" s="191"/>
      <c r="J194" s="74"/>
      <c r="K194" s="74"/>
      <c r="L194" s="72"/>
      <c r="M194" s="235"/>
      <c r="N194" s="47"/>
      <c r="O194" s="47"/>
      <c r="P194" s="47"/>
      <c r="Q194" s="47"/>
      <c r="R194" s="47"/>
      <c r="S194" s="47"/>
      <c r="T194" s="95"/>
      <c r="AT194" s="23" t="s">
        <v>143</v>
      </c>
      <c r="AU194" s="23" t="s">
        <v>85</v>
      </c>
    </row>
    <row r="195" s="1" customFormat="1" ht="25.5" customHeight="1">
      <c r="B195" s="46"/>
      <c r="C195" s="221" t="s">
        <v>344</v>
      </c>
      <c r="D195" s="221" t="s">
        <v>136</v>
      </c>
      <c r="E195" s="222" t="s">
        <v>345</v>
      </c>
      <c r="F195" s="223" t="s">
        <v>346</v>
      </c>
      <c r="G195" s="224" t="s">
        <v>194</v>
      </c>
      <c r="H195" s="225">
        <v>33.512</v>
      </c>
      <c r="I195" s="226"/>
      <c r="J195" s="227">
        <f>ROUND(I195*H195,2)</f>
        <v>0</v>
      </c>
      <c r="K195" s="223" t="s">
        <v>140</v>
      </c>
      <c r="L195" s="72"/>
      <c r="M195" s="228" t="s">
        <v>23</v>
      </c>
      <c r="N195" s="229" t="s">
        <v>46</v>
      </c>
      <c r="O195" s="47"/>
      <c r="P195" s="230">
        <f>O195*H195</f>
        <v>0</v>
      </c>
      <c r="Q195" s="230">
        <v>0.0042199999999999998</v>
      </c>
      <c r="R195" s="230">
        <f>Q195*H195</f>
        <v>0.14142063999999999</v>
      </c>
      <c r="S195" s="230">
        <v>0</v>
      </c>
      <c r="T195" s="231">
        <f>S195*H195</f>
        <v>0</v>
      </c>
      <c r="AR195" s="23" t="s">
        <v>195</v>
      </c>
      <c r="AT195" s="23" t="s">
        <v>136</v>
      </c>
      <c r="AU195" s="23" t="s">
        <v>85</v>
      </c>
      <c r="AY195" s="23" t="s">
        <v>133</v>
      </c>
      <c r="BE195" s="232">
        <f>IF(N195="základní",J195,0)</f>
        <v>0</v>
      </c>
      <c r="BF195" s="232">
        <f>IF(N195="snížená",J195,0)</f>
        <v>0</v>
      </c>
      <c r="BG195" s="232">
        <f>IF(N195="zákl. přenesená",J195,0)</f>
        <v>0</v>
      </c>
      <c r="BH195" s="232">
        <f>IF(N195="sníž. přenesená",J195,0)</f>
        <v>0</v>
      </c>
      <c r="BI195" s="232">
        <f>IF(N195="nulová",J195,0)</f>
        <v>0</v>
      </c>
      <c r="BJ195" s="23" t="s">
        <v>83</v>
      </c>
      <c r="BK195" s="232">
        <f>ROUND(I195*H195,2)</f>
        <v>0</v>
      </c>
      <c r="BL195" s="23" t="s">
        <v>195</v>
      </c>
      <c r="BM195" s="23" t="s">
        <v>347</v>
      </c>
    </row>
    <row r="196" s="1" customFormat="1">
      <c r="B196" s="46"/>
      <c r="C196" s="74"/>
      <c r="D196" s="233" t="s">
        <v>143</v>
      </c>
      <c r="E196" s="74"/>
      <c r="F196" s="234" t="s">
        <v>343</v>
      </c>
      <c r="G196" s="74"/>
      <c r="H196" s="74"/>
      <c r="I196" s="191"/>
      <c r="J196" s="74"/>
      <c r="K196" s="74"/>
      <c r="L196" s="72"/>
      <c r="M196" s="235"/>
      <c r="N196" s="47"/>
      <c r="O196" s="47"/>
      <c r="P196" s="47"/>
      <c r="Q196" s="47"/>
      <c r="R196" s="47"/>
      <c r="S196" s="47"/>
      <c r="T196" s="95"/>
      <c r="AT196" s="23" t="s">
        <v>143</v>
      </c>
      <c r="AU196" s="23" t="s">
        <v>85</v>
      </c>
    </row>
    <row r="197" s="1" customFormat="1" ht="38.25" customHeight="1">
      <c r="B197" s="46"/>
      <c r="C197" s="221" t="s">
        <v>348</v>
      </c>
      <c r="D197" s="221" t="s">
        <v>136</v>
      </c>
      <c r="E197" s="222" t="s">
        <v>349</v>
      </c>
      <c r="F197" s="223" t="s">
        <v>350</v>
      </c>
      <c r="G197" s="224" t="s">
        <v>139</v>
      </c>
      <c r="H197" s="225">
        <v>2</v>
      </c>
      <c r="I197" s="226"/>
      <c r="J197" s="227">
        <f>ROUND(I197*H197,2)</f>
        <v>0</v>
      </c>
      <c r="K197" s="223" t="s">
        <v>140</v>
      </c>
      <c r="L197" s="72"/>
      <c r="M197" s="228" t="s">
        <v>23</v>
      </c>
      <c r="N197" s="229" t="s">
        <v>46</v>
      </c>
      <c r="O197" s="47"/>
      <c r="P197" s="230">
        <f>O197*H197</f>
        <v>0</v>
      </c>
      <c r="Q197" s="230">
        <v>0.0035999999999999999</v>
      </c>
      <c r="R197" s="230">
        <f>Q197*H197</f>
        <v>0.0071999999999999998</v>
      </c>
      <c r="S197" s="230">
        <v>0</v>
      </c>
      <c r="T197" s="231">
        <f>S197*H197</f>
        <v>0</v>
      </c>
      <c r="AR197" s="23" t="s">
        <v>195</v>
      </c>
      <c r="AT197" s="23" t="s">
        <v>136</v>
      </c>
      <c r="AU197" s="23" t="s">
        <v>85</v>
      </c>
      <c r="AY197" s="23" t="s">
        <v>133</v>
      </c>
      <c r="BE197" s="232">
        <f>IF(N197="základní",J197,0)</f>
        <v>0</v>
      </c>
      <c r="BF197" s="232">
        <f>IF(N197="snížená",J197,0)</f>
        <v>0</v>
      </c>
      <c r="BG197" s="232">
        <f>IF(N197="zákl. přenesená",J197,0)</f>
        <v>0</v>
      </c>
      <c r="BH197" s="232">
        <f>IF(N197="sníž. přenesená",J197,0)</f>
        <v>0</v>
      </c>
      <c r="BI197" s="232">
        <f>IF(N197="nulová",J197,0)</f>
        <v>0</v>
      </c>
      <c r="BJ197" s="23" t="s">
        <v>83</v>
      </c>
      <c r="BK197" s="232">
        <f>ROUND(I197*H197,2)</f>
        <v>0</v>
      </c>
      <c r="BL197" s="23" t="s">
        <v>195</v>
      </c>
      <c r="BM197" s="23" t="s">
        <v>351</v>
      </c>
    </row>
    <row r="198" s="1" customFormat="1">
      <c r="B198" s="46"/>
      <c r="C198" s="74"/>
      <c r="D198" s="233" t="s">
        <v>143</v>
      </c>
      <c r="E198" s="74"/>
      <c r="F198" s="234" t="s">
        <v>343</v>
      </c>
      <c r="G198" s="74"/>
      <c r="H198" s="74"/>
      <c r="I198" s="191"/>
      <c r="J198" s="74"/>
      <c r="K198" s="74"/>
      <c r="L198" s="72"/>
      <c r="M198" s="235"/>
      <c r="N198" s="47"/>
      <c r="O198" s="47"/>
      <c r="P198" s="47"/>
      <c r="Q198" s="47"/>
      <c r="R198" s="47"/>
      <c r="S198" s="47"/>
      <c r="T198" s="95"/>
      <c r="AT198" s="23" t="s">
        <v>143</v>
      </c>
      <c r="AU198" s="23" t="s">
        <v>85</v>
      </c>
    </row>
    <row r="199" s="1" customFormat="1" ht="25.5" customHeight="1">
      <c r="B199" s="46"/>
      <c r="C199" s="221" t="s">
        <v>352</v>
      </c>
      <c r="D199" s="221" t="s">
        <v>136</v>
      </c>
      <c r="E199" s="222" t="s">
        <v>353</v>
      </c>
      <c r="F199" s="223" t="s">
        <v>354</v>
      </c>
      <c r="G199" s="224" t="s">
        <v>194</v>
      </c>
      <c r="H199" s="225">
        <v>6.8499999999999996</v>
      </c>
      <c r="I199" s="226"/>
      <c r="J199" s="227">
        <f>ROUND(I199*H199,2)</f>
        <v>0</v>
      </c>
      <c r="K199" s="223" t="s">
        <v>140</v>
      </c>
      <c r="L199" s="72"/>
      <c r="M199" s="228" t="s">
        <v>23</v>
      </c>
      <c r="N199" s="229" t="s">
        <v>46</v>
      </c>
      <c r="O199" s="47"/>
      <c r="P199" s="230">
        <f>O199*H199</f>
        <v>0</v>
      </c>
      <c r="Q199" s="230">
        <v>0.0043600000000000002</v>
      </c>
      <c r="R199" s="230">
        <f>Q199*H199</f>
        <v>0.029866</v>
      </c>
      <c r="S199" s="230">
        <v>0</v>
      </c>
      <c r="T199" s="231">
        <f>S199*H199</f>
        <v>0</v>
      </c>
      <c r="AR199" s="23" t="s">
        <v>195</v>
      </c>
      <c r="AT199" s="23" t="s">
        <v>136</v>
      </c>
      <c r="AU199" s="23" t="s">
        <v>85</v>
      </c>
      <c r="AY199" s="23" t="s">
        <v>133</v>
      </c>
      <c r="BE199" s="232">
        <f>IF(N199="základní",J199,0)</f>
        <v>0</v>
      </c>
      <c r="BF199" s="232">
        <f>IF(N199="snížená",J199,0)</f>
        <v>0</v>
      </c>
      <c r="BG199" s="232">
        <f>IF(N199="zákl. přenesená",J199,0)</f>
        <v>0</v>
      </c>
      <c r="BH199" s="232">
        <f>IF(N199="sníž. přenesená",J199,0)</f>
        <v>0</v>
      </c>
      <c r="BI199" s="232">
        <f>IF(N199="nulová",J199,0)</f>
        <v>0</v>
      </c>
      <c r="BJ199" s="23" t="s">
        <v>83</v>
      </c>
      <c r="BK199" s="232">
        <f>ROUND(I199*H199,2)</f>
        <v>0</v>
      </c>
      <c r="BL199" s="23" t="s">
        <v>195</v>
      </c>
      <c r="BM199" s="23" t="s">
        <v>355</v>
      </c>
    </row>
    <row r="200" s="1" customFormat="1" ht="25.5" customHeight="1">
      <c r="B200" s="46"/>
      <c r="C200" s="221" t="s">
        <v>356</v>
      </c>
      <c r="D200" s="221" t="s">
        <v>136</v>
      </c>
      <c r="E200" s="222" t="s">
        <v>357</v>
      </c>
      <c r="F200" s="223" t="s">
        <v>358</v>
      </c>
      <c r="G200" s="224" t="s">
        <v>194</v>
      </c>
      <c r="H200" s="225">
        <v>33.512</v>
      </c>
      <c r="I200" s="226"/>
      <c r="J200" s="227">
        <f>ROUND(I200*H200,2)</f>
        <v>0</v>
      </c>
      <c r="K200" s="223" t="s">
        <v>140</v>
      </c>
      <c r="L200" s="72"/>
      <c r="M200" s="228" t="s">
        <v>23</v>
      </c>
      <c r="N200" s="229" t="s">
        <v>46</v>
      </c>
      <c r="O200" s="47"/>
      <c r="P200" s="230">
        <f>O200*H200</f>
        <v>0</v>
      </c>
      <c r="Q200" s="230">
        <v>0.00174</v>
      </c>
      <c r="R200" s="230">
        <f>Q200*H200</f>
        <v>0.058310880000000002</v>
      </c>
      <c r="S200" s="230">
        <v>0</v>
      </c>
      <c r="T200" s="231">
        <f>S200*H200</f>
        <v>0</v>
      </c>
      <c r="AR200" s="23" t="s">
        <v>195</v>
      </c>
      <c r="AT200" s="23" t="s">
        <v>136</v>
      </c>
      <c r="AU200" s="23" t="s">
        <v>85</v>
      </c>
      <c r="AY200" s="23" t="s">
        <v>133</v>
      </c>
      <c r="BE200" s="232">
        <f>IF(N200="základní",J200,0)</f>
        <v>0</v>
      </c>
      <c r="BF200" s="232">
        <f>IF(N200="snížená",J200,0)</f>
        <v>0</v>
      </c>
      <c r="BG200" s="232">
        <f>IF(N200="zákl. přenesená",J200,0)</f>
        <v>0</v>
      </c>
      <c r="BH200" s="232">
        <f>IF(N200="sníž. přenesená",J200,0)</f>
        <v>0</v>
      </c>
      <c r="BI200" s="232">
        <f>IF(N200="nulová",J200,0)</f>
        <v>0</v>
      </c>
      <c r="BJ200" s="23" t="s">
        <v>83</v>
      </c>
      <c r="BK200" s="232">
        <f>ROUND(I200*H200,2)</f>
        <v>0</v>
      </c>
      <c r="BL200" s="23" t="s">
        <v>195</v>
      </c>
      <c r="BM200" s="23" t="s">
        <v>359</v>
      </c>
    </row>
    <row r="201" s="1" customFormat="1" ht="25.5" customHeight="1">
      <c r="B201" s="46"/>
      <c r="C201" s="221" t="s">
        <v>360</v>
      </c>
      <c r="D201" s="221" t="s">
        <v>136</v>
      </c>
      <c r="E201" s="222" t="s">
        <v>361</v>
      </c>
      <c r="F201" s="223" t="s">
        <v>362</v>
      </c>
      <c r="G201" s="224" t="s">
        <v>139</v>
      </c>
      <c r="H201" s="225">
        <v>6</v>
      </c>
      <c r="I201" s="226"/>
      <c r="J201" s="227">
        <f>ROUND(I201*H201,2)</f>
        <v>0</v>
      </c>
      <c r="K201" s="223" t="s">
        <v>140</v>
      </c>
      <c r="L201" s="72"/>
      <c r="M201" s="228" t="s">
        <v>23</v>
      </c>
      <c r="N201" s="229" t="s">
        <v>46</v>
      </c>
      <c r="O201" s="47"/>
      <c r="P201" s="230">
        <f>O201*H201</f>
        <v>0</v>
      </c>
      <c r="Q201" s="230">
        <v>0.00025000000000000001</v>
      </c>
      <c r="R201" s="230">
        <f>Q201*H201</f>
        <v>0.0015</v>
      </c>
      <c r="S201" s="230">
        <v>0</v>
      </c>
      <c r="T201" s="231">
        <f>S201*H201</f>
        <v>0</v>
      </c>
      <c r="AR201" s="23" t="s">
        <v>195</v>
      </c>
      <c r="AT201" s="23" t="s">
        <v>136</v>
      </c>
      <c r="AU201" s="23" t="s">
        <v>85</v>
      </c>
      <c r="AY201" s="23" t="s">
        <v>133</v>
      </c>
      <c r="BE201" s="232">
        <f>IF(N201="základní",J201,0)</f>
        <v>0</v>
      </c>
      <c r="BF201" s="232">
        <f>IF(N201="snížená",J201,0)</f>
        <v>0</v>
      </c>
      <c r="BG201" s="232">
        <f>IF(N201="zákl. přenesená",J201,0)</f>
        <v>0</v>
      </c>
      <c r="BH201" s="232">
        <f>IF(N201="sníž. přenesená",J201,0)</f>
        <v>0</v>
      </c>
      <c r="BI201" s="232">
        <f>IF(N201="nulová",J201,0)</f>
        <v>0</v>
      </c>
      <c r="BJ201" s="23" t="s">
        <v>83</v>
      </c>
      <c r="BK201" s="232">
        <f>ROUND(I201*H201,2)</f>
        <v>0</v>
      </c>
      <c r="BL201" s="23" t="s">
        <v>195</v>
      </c>
      <c r="BM201" s="23" t="s">
        <v>363</v>
      </c>
    </row>
    <row r="202" s="1" customFormat="1" ht="38.25" customHeight="1">
      <c r="B202" s="46"/>
      <c r="C202" s="221" t="s">
        <v>364</v>
      </c>
      <c r="D202" s="221" t="s">
        <v>136</v>
      </c>
      <c r="E202" s="222" t="s">
        <v>365</v>
      </c>
      <c r="F202" s="223" t="s">
        <v>366</v>
      </c>
      <c r="G202" s="224" t="s">
        <v>164</v>
      </c>
      <c r="H202" s="225">
        <v>1.8700000000000001</v>
      </c>
      <c r="I202" s="226"/>
      <c r="J202" s="227">
        <f>ROUND(I202*H202,2)</f>
        <v>0</v>
      </c>
      <c r="K202" s="223" t="s">
        <v>140</v>
      </c>
      <c r="L202" s="72"/>
      <c r="M202" s="228" t="s">
        <v>23</v>
      </c>
      <c r="N202" s="229" t="s">
        <v>46</v>
      </c>
      <c r="O202" s="47"/>
      <c r="P202" s="230">
        <f>O202*H202</f>
        <v>0</v>
      </c>
      <c r="Q202" s="230">
        <v>0</v>
      </c>
      <c r="R202" s="230">
        <f>Q202*H202</f>
        <v>0</v>
      </c>
      <c r="S202" s="230">
        <v>0</v>
      </c>
      <c r="T202" s="231">
        <f>S202*H202</f>
        <v>0</v>
      </c>
      <c r="AR202" s="23" t="s">
        <v>195</v>
      </c>
      <c r="AT202" s="23" t="s">
        <v>136</v>
      </c>
      <c r="AU202" s="23" t="s">
        <v>85</v>
      </c>
      <c r="AY202" s="23" t="s">
        <v>133</v>
      </c>
      <c r="BE202" s="232">
        <f>IF(N202="základní",J202,0)</f>
        <v>0</v>
      </c>
      <c r="BF202" s="232">
        <f>IF(N202="snížená",J202,0)</f>
        <v>0</v>
      </c>
      <c r="BG202" s="232">
        <f>IF(N202="zákl. přenesená",J202,0)</f>
        <v>0</v>
      </c>
      <c r="BH202" s="232">
        <f>IF(N202="sníž. přenesená",J202,0)</f>
        <v>0</v>
      </c>
      <c r="BI202" s="232">
        <f>IF(N202="nulová",J202,0)</f>
        <v>0</v>
      </c>
      <c r="BJ202" s="23" t="s">
        <v>83</v>
      </c>
      <c r="BK202" s="232">
        <f>ROUND(I202*H202,2)</f>
        <v>0</v>
      </c>
      <c r="BL202" s="23" t="s">
        <v>195</v>
      </c>
      <c r="BM202" s="23" t="s">
        <v>367</v>
      </c>
    </row>
    <row r="203" s="1" customFormat="1">
      <c r="B203" s="46"/>
      <c r="C203" s="74"/>
      <c r="D203" s="233" t="s">
        <v>143</v>
      </c>
      <c r="E203" s="74"/>
      <c r="F203" s="234" t="s">
        <v>368</v>
      </c>
      <c r="G203" s="74"/>
      <c r="H203" s="74"/>
      <c r="I203" s="191"/>
      <c r="J203" s="74"/>
      <c r="K203" s="74"/>
      <c r="L203" s="72"/>
      <c r="M203" s="235"/>
      <c r="N203" s="47"/>
      <c r="O203" s="47"/>
      <c r="P203" s="47"/>
      <c r="Q203" s="47"/>
      <c r="R203" s="47"/>
      <c r="S203" s="47"/>
      <c r="T203" s="95"/>
      <c r="AT203" s="23" t="s">
        <v>143</v>
      </c>
      <c r="AU203" s="23" t="s">
        <v>85</v>
      </c>
    </row>
    <row r="204" s="10" customFormat="1" ht="29.88" customHeight="1">
      <c r="B204" s="205"/>
      <c r="C204" s="206"/>
      <c r="D204" s="207" t="s">
        <v>74</v>
      </c>
      <c r="E204" s="219" t="s">
        <v>369</v>
      </c>
      <c r="F204" s="219" t="s">
        <v>370</v>
      </c>
      <c r="G204" s="206"/>
      <c r="H204" s="206"/>
      <c r="I204" s="209"/>
      <c r="J204" s="220">
        <f>BK204</f>
        <v>0</v>
      </c>
      <c r="K204" s="206"/>
      <c r="L204" s="211"/>
      <c r="M204" s="212"/>
      <c r="N204" s="213"/>
      <c r="O204" s="213"/>
      <c r="P204" s="214">
        <f>SUM(P205:P211)</f>
        <v>0</v>
      </c>
      <c r="Q204" s="213"/>
      <c r="R204" s="214">
        <f>SUM(R205:R211)</f>
        <v>0.034493160000000002</v>
      </c>
      <c r="S204" s="213"/>
      <c r="T204" s="215">
        <f>SUM(T205:T211)</f>
        <v>0</v>
      </c>
      <c r="AR204" s="216" t="s">
        <v>85</v>
      </c>
      <c r="AT204" s="217" t="s">
        <v>74</v>
      </c>
      <c r="AU204" s="217" t="s">
        <v>83</v>
      </c>
      <c r="AY204" s="216" t="s">
        <v>133</v>
      </c>
      <c r="BK204" s="218">
        <f>SUM(BK205:BK211)</f>
        <v>0</v>
      </c>
    </row>
    <row r="205" s="1" customFormat="1" ht="25.5" customHeight="1">
      <c r="B205" s="46"/>
      <c r="C205" s="221" t="s">
        <v>371</v>
      </c>
      <c r="D205" s="221" t="s">
        <v>136</v>
      </c>
      <c r="E205" s="222" t="s">
        <v>372</v>
      </c>
      <c r="F205" s="223" t="s">
        <v>373</v>
      </c>
      <c r="G205" s="224" t="s">
        <v>156</v>
      </c>
      <c r="H205" s="225">
        <v>249.94999999999999</v>
      </c>
      <c r="I205" s="226"/>
      <c r="J205" s="227">
        <f>ROUND(I205*H205,2)</f>
        <v>0</v>
      </c>
      <c r="K205" s="223" t="s">
        <v>140</v>
      </c>
      <c r="L205" s="72"/>
      <c r="M205" s="228" t="s">
        <v>23</v>
      </c>
      <c r="N205" s="229" t="s">
        <v>46</v>
      </c>
      <c r="O205" s="47"/>
      <c r="P205" s="230">
        <f>O205*H205</f>
        <v>0</v>
      </c>
      <c r="Q205" s="230">
        <v>0</v>
      </c>
      <c r="R205" s="230">
        <f>Q205*H205</f>
        <v>0</v>
      </c>
      <c r="S205" s="230">
        <v>0</v>
      </c>
      <c r="T205" s="231">
        <f>S205*H205</f>
        <v>0</v>
      </c>
      <c r="AR205" s="23" t="s">
        <v>195</v>
      </c>
      <c r="AT205" s="23" t="s">
        <v>136</v>
      </c>
      <c r="AU205" s="23" t="s">
        <v>85</v>
      </c>
      <c r="AY205" s="23" t="s">
        <v>133</v>
      </c>
      <c r="BE205" s="232">
        <f>IF(N205="základní",J205,0)</f>
        <v>0</v>
      </c>
      <c r="BF205" s="232">
        <f>IF(N205="snížená",J205,0)</f>
        <v>0</v>
      </c>
      <c r="BG205" s="232">
        <f>IF(N205="zákl. přenesená",J205,0)</f>
        <v>0</v>
      </c>
      <c r="BH205" s="232">
        <f>IF(N205="sníž. přenesená",J205,0)</f>
        <v>0</v>
      </c>
      <c r="BI205" s="232">
        <f>IF(N205="nulová",J205,0)</f>
        <v>0</v>
      </c>
      <c r="BJ205" s="23" t="s">
        <v>83</v>
      </c>
      <c r="BK205" s="232">
        <f>ROUND(I205*H205,2)</f>
        <v>0</v>
      </c>
      <c r="BL205" s="23" t="s">
        <v>195</v>
      </c>
      <c r="BM205" s="23" t="s">
        <v>374</v>
      </c>
    </row>
    <row r="206" s="1" customFormat="1">
      <c r="B206" s="46"/>
      <c r="C206" s="74"/>
      <c r="D206" s="233" t="s">
        <v>143</v>
      </c>
      <c r="E206" s="74"/>
      <c r="F206" s="234" t="s">
        <v>375</v>
      </c>
      <c r="G206" s="74"/>
      <c r="H206" s="74"/>
      <c r="I206" s="191"/>
      <c r="J206" s="74"/>
      <c r="K206" s="74"/>
      <c r="L206" s="72"/>
      <c r="M206" s="235"/>
      <c r="N206" s="47"/>
      <c r="O206" s="47"/>
      <c r="P206" s="47"/>
      <c r="Q206" s="47"/>
      <c r="R206" s="47"/>
      <c r="S206" s="47"/>
      <c r="T206" s="95"/>
      <c r="AT206" s="23" t="s">
        <v>143</v>
      </c>
      <c r="AU206" s="23" t="s">
        <v>85</v>
      </c>
    </row>
    <row r="207" s="1" customFormat="1" ht="25.5" customHeight="1">
      <c r="B207" s="46"/>
      <c r="C207" s="257" t="s">
        <v>376</v>
      </c>
      <c r="D207" s="257" t="s">
        <v>223</v>
      </c>
      <c r="E207" s="258" t="s">
        <v>377</v>
      </c>
      <c r="F207" s="259" t="s">
        <v>378</v>
      </c>
      <c r="G207" s="260" t="s">
        <v>156</v>
      </c>
      <c r="H207" s="261">
        <v>287.44299999999998</v>
      </c>
      <c r="I207" s="262"/>
      <c r="J207" s="263">
        <f>ROUND(I207*H207,2)</f>
        <v>0</v>
      </c>
      <c r="K207" s="259" t="s">
        <v>140</v>
      </c>
      <c r="L207" s="264"/>
      <c r="M207" s="265" t="s">
        <v>23</v>
      </c>
      <c r="N207" s="266" t="s">
        <v>46</v>
      </c>
      <c r="O207" s="47"/>
      <c r="P207" s="230">
        <f>O207*H207</f>
        <v>0</v>
      </c>
      <c r="Q207" s="230">
        <v>0.00012</v>
      </c>
      <c r="R207" s="230">
        <f>Q207*H207</f>
        <v>0.034493160000000002</v>
      </c>
      <c r="S207" s="230">
        <v>0</v>
      </c>
      <c r="T207" s="231">
        <f>S207*H207</f>
        <v>0</v>
      </c>
      <c r="AR207" s="23" t="s">
        <v>226</v>
      </c>
      <c r="AT207" s="23" t="s">
        <v>223</v>
      </c>
      <c r="AU207" s="23" t="s">
        <v>85</v>
      </c>
      <c r="AY207" s="23" t="s">
        <v>133</v>
      </c>
      <c r="BE207" s="232">
        <f>IF(N207="základní",J207,0)</f>
        <v>0</v>
      </c>
      <c r="BF207" s="232">
        <f>IF(N207="snížená",J207,0)</f>
        <v>0</v>
      </c>
      <c r="BG207" s="232">
        <f>IF(N207="zákl. přenesená",J207,0)</f>
        <v>0</v>
      </c>
      <c r="BH207" s="232">
        <f>IF(N207="sníž. přenesená",J207,0)</f>
        <v>0</v>
      </c>
      <c r="BI207" s="232">
        <f>IF(N207="nulová",J207,0)</f>
        <v>0</v>
      </c>
      <c r="BJ207" s="23" t="s">
        <v>83</v>
      </c>
      <c r="BK207" s="232">
        <f>ROUND(I207*H207,2)</f>
        <v>0</v>
      </c>
      <c r="BL207" s="23" t="s">
        <v>195</v>
      </c>
      <c r="BM207" s="23" t="s">
        <v>379</v>
      </c>
    </row>
    <row r="208" s="11" customFormat="1">
      <c r="B208" s="236"/>
      <c r="C208" s="237"/>
      <c r="D208" s="233" t="s">
        <v>145</v>
      </c>
      <c r="E208" s="238" t="s">
        <v>23</v>
      </c>
      <c r="F208" s="239" t="s">
        <v>250</v>
      </c>
      <c r="G208" s="237"/>
      <c r="H208" s="240">
        <v>249.94999999999999</v>
      </c>
      <c r="I208" s="241"/>
      <c r="J208" s="237"/>
      <c r="K208" s="237"/>
      <c r="L208" s="242"/>
      <c r="M208" s="243"/>
      <c r="N208" s="244"/>
      <c r="O208" s="244"/>
      <c r="P208" s="244"/>
      <c r="Q208" s="244"/>
      <c r="R208" s="244"/>
      <c r="S208" s="244"/>
      <c r="T208" s="245"/>
      <c r="AT208" s="246" t="s">
        <v>145</v>
      </c>
      <c r="AU208" s="246" t="s">
        <v>85</v>
      </c>
      <c r="AV208" s="11" t="s">
        <v>85</v>
      </c>
      <c r="AW208" s="11" t="s">
        <v>38</v>
      </c>
      <c r="AX208" s="11" t="s">
        <v>83</v>
      </c>
      <c r="AY208" s="246" t="s">
        <v>133</v>
      </c>
    </row>
    <row r="209" s="11" customFormat="1">
      <c r="B209" s="236"/>
      <c r="C209" s="237"/>
      <c r="D209" s="233" t="s">
        <v>145</v>
      </c>
      <c r="E209" s="237"/>
      <c r="F209" s="239" t="s">
        <v>380</v>
      </c>
      <c r="G209" s="237"/>
      <c r="H209" s="240">
        <v>287.44299999999998</v>
      </c>
      <c r="I209" s="241"/>
      <c r="J209" s="237"/>
      <c r="K209" s="237"/>
      <c r="L209" s="242"/>
      <c r="M209" s="243"/>
      <c r="N209" s="244"/>
      <c r="O209" s="244"/>
      <c r="P209" s="244"/>
      <c r="Q209" s="244"/>
      <c r="R209" s="244"/>
      <c r="S209" s="244"/>
      <c r="T209" s="245"/>
      <c r="AT209" s="246" t="s">
        <v>145</v>
      </c>
      <c r="AU209" s="246" t="s">
        <v>85</v>
      </c>
      <c r="AV209" s="11" t="s">
        <v>85</v>
      </c>
      <c r="AW209" s="11" t="s">
        <v>6</v>
      </c>
      <c r="AX209" s="11" t="s">
        <v>83</v>
      </c>
      <c r="AY209" s="246" t="s">
        <v>133</v>
      </c>
    </row>
    <row r="210" s="1" customFormat="1" ht="38.25" customHeight="1">
      <c r="B210" s="46"/>
      <c r="C210" s="221" t="s">
        <v>381</v>
      </c>
      <c r="D210" s="221" t="s">
        <v>136</v>
      </c>
      <c r="E210" s="222" t="s">
        <v>382</v>
      </c>
      <c r="F210" s="223" t="s">
        <v>383</v>
      </c>
      <c r="G210" s="224" t="s">
        <v>164</v>
      </c>
      <c r="H210" s="225">
        <v>0.034000000000000002</v>
      </c>
      <c r="I210" s="226"/>
      <c r="J210" s="227">
        <f>ROUND(I210*H210,2)</f>
        <v>0</v>
      </c>
      <c r="K210" s="223" t="s">
        <v>140</v>
      </c>
      <c r="L210" s="72"/>
      <c r="M210" s="228" t="s">
        <v>23</v>
      </c>
      <c r="N210" s="229" t="s">
        <v>46</v>
      </c>
      <c r="O210" s="47"/>
      <c r="P210" s="230">
        <f>O210*H210</f>
        <v>0</v>
      </c>
      <c r="Q210" s="230">
        <v>0</v>
      </c>
      <c r="R210" s="230">
        <f>Q210*H210</f>
        <v>0</v>
      </c>
      <c r="S210" s="230">
        <v>0</v>
      </c>
      <c r="T210" s="231">
        <f>S210*H210</f>
        <v>0</v>
      </c>
      <c r="AR210" s="23" t="s">
        <v>195</v>
      </c>
      <c r="AT210" s="23" t="s">
        <v>136</v>
      </c>
      <c r="AU210" s="23" t="s">
        <v>85</v>
      </c>
      <c r="AY210" s="23" t="s">
        <v>133</v>
      </c>
      <c r="BE210" s="232">
        <f>IF(N210="základní",J210,0)</f>
        <v>0</v>
      </c>
      <c r="BF210" s="232">
        <f>IF(N210="snížená",J210,0)</f>
        <v>0</v>
      </c>
      <c r="BG210" s="232">
        <f>IF(N210="zákl. přenesená",J210,0)</f>
        <v>0</v>
      </c>
      <c r="BH210" s="232">
        <f>IF(N210="sníž. přenesená",J210,0)</f>
        <v>0</v>
      </c>
      <c r="BI210" s="232">
        <f>IF(N210="nulová",J210,0)</f>
        <v>0</v>
      </c>
      <c r="BJ210" s="23" t="s">
        <v>83</v>
      </c>
      <c r="BK210" s="232">
        <f>ROUND(I210*H210,2)</f>
        <v>0</v>
      </c>
      <c r="BL210" s="23" t="s">
        <v>195</v>
      </c>
      <c r="BM210" s="23" t="s">
        <v>384</v>
      </c>
    </row>
    <row r="211" s="1" customFormat="1">
      <c r="B211" s="46"/>
      <c r="C211" s="74"/>
      <c r="D211" s="233" t="s">
        <v>143</v>
      </c>
      <c r="E211" s="74"/>
      <c r="F211" s="234" t="s">
        <v>385</v>
      </c>
      <c r="G211" s="74"/>
      <c r="H211" s="74"/>
      <c r="I211" s="191"/>
      <c r="J211" s="74"/>
      <c r="K211" s="74"/>
      <c r="L211" s="72"/>
      <c r="M211" s="235"/>
      <c r="N211" s="47"/>
      <c r="O211" s="47"/>
      <c r="P211" s="47"/>
      <c r="Q211" s="47"/>
      <c r="R211" s="47"/>
      <c r="S211" s="47"/>
      <c r="T211" s="95"/>
      <c r="AT211" s="23" t="s">
        <v>143</v>
      </c>
      <c r="AU211" s="23" t="s">
        <v>85</v>
      </c>
    </row>
    <row r="212" s="10" customFormat="1" ht="29.88" customHeight="1">
      <c r="B212" s="205"/>
      <c r="C212" s="206"/>
      <c r="D212" s="207" t="s">
        <v>74</v>
      </c>
      <c r="E212" s="219" t="s">
        <v>386</v>
      </c>
      <c r="F212" s="219" t="s">
        <v>387</v>
      </c>
      <c r="G212" s="206"/>
      <c r="H212" s="206"/>
      <c r="I212" s="209"/>
      <c r="J212" s="220">
        <f>BK212</f>
        <v>0</v>
      </c>
      <c r="K212" s="206"/>
      <c r="L212" s="211"/>
      <c r="M212" s="212"/>
      <c r="N212" s="213"/>
      <c r="O212" s="213"/>
      <c r="P212" s="214">
        <f>SUM(P213:P217)</f>
        <v>0</v>
      </c>
      <c r="Q212" s="213"/>
      <c r="R212" s="214">
        <f>SUM(R213:R217)</f>
        <v>0.019099999999999999</v>
      </c>
      <c r="S212" s="213"/>
      <c r="T212" s="215">
        <f>SUM(T213:T217)</f>
        <v>0</v>
      </c>
      <c r="AR212" s="216" t="s">
        <v>85</v>
      </c>
      <c r="AT212" s="217" t="s">
        <v>74</v>
      </c>
      <c r="AU212" s="217" t="s">
        <v>83</v>
      </c>
      <c r="AY212" s="216" t="s">
        <v>133</v>
      </c>
      <c r="BK212" s="218">
        <f>SUM(BK213:BK217)</f>
        <v>0</v>
      </c>
    </row>
    <row r="213" s="1" customFormat="1" ht="25.5" customHeight="1">
      <c r="B213" s="46"/>
      <c r="C213" s="221" t="s">
        <v>388</v>
      </c>
      <c r="D213" s="221" t="s">
        <v>136</v>
      </c>
      <c r="E213" s="222" t="s">
        <v>389</v>
      </c>
      <c r="F213" s="223" t="s">
        <v>390</v>
      </c>
      <c r="G213" s="224" t="s">
        <v>139</v>
      </c>
      <c r="H213" s="225">
        <v>2</v>
      </c>
      <c r="I213" s="226"/>
      <c r="J213" s="227">
        <f>ROUND(I213*H213,2)</f>
        <v>0</v>
      </c>
      <c r="K213" s="223" t="s">
        <v>140</v>
      </c>
      <c r="L213" s="72"/>
      <c r="M213" s="228" t="s">
        <v>23</v>
      </c>
      <c r="N213" s="229" t="s">
        <v>46</v>
      </c>
      <c r="O213" s="47"/>
      <c r="P213" s="230">
        <f>O213*H213</f>
        <v>0</v>
      </c>
      <c r="Q213" s="230">
        <v>0.00025000000000000001</v>
      </c>
      <c r="R213" s="230">
        <f>Q213*H213</f>
        <v>0.00050000000000000001</v>
      </c>
      <c r="S213" s="230">
        <v>0</v>
      </c>
      <c r="T213" s="231">
        <f>S213*H213</f>
        <v>0</v>
      </c>
      <c r="AR213" s="23" t="s">
        <v>195</v>
      </c>
      <c r="AT213" s="23" t="s">
        <v>136</v>
      </c>
      <c r="AU213" s="23" t="s">
        <v>85</v>
      </c>
      <c r="AY213" s="23" t="s">
        <v>133</v>
      </c>
      <c r="BE213" s="232">
        <f>IF(N213="základní",J213,0)</f>
        <v>0</v>
      </c>
      <c r="BF213" s="232">
        <f>IF(N213="snížená",J213,0)</f>
        <v>0</v>
      </c>
      <c r="BG213" s="232">
        <f>IF(N213="zákl. přenesená",J213,0)</f>
        <v>0</v>
      </c>
      <c r="BH213" s="232">
        <f>IF(N213="sníž. přenesená",J213,0)</f>
        <v>0</v>
      </c>
      <c r="BI213" s="232">
        <f>IF(N213="nulová",J213,0)</f>
        <v>0</v>
      </c>
      <c r="BJ213" s="23" t="s">
        <v>83</v>
      </c>
      <c r="BK213" s="232">
        <f>ROUND(I213*H213,2)</f>
        <v>0</v>
      </c>
      <c r="BL213" s="23" t="s">
        <v>195</v>
      </c>
      <c r="BM213" s="23" t="s">
        <v>391</v>
      </c>
    </row>
    <row r="214" s="1" customFormat="1">
      <c r="B214" s="46"/>
      <c r="C214" s="74"/>
      <c r="D214" s="233" t="s">
        <v>143</v>
      </c>
      <c r="E214" s="74"/>
      <c r="F214" s="234" t="s">
        <v>392</v>
      </c>
      <c r="G214" s="74"/>
      <c r="H214" s="74"/>
      <c r="I214" s="191"/>
      <c r="J214" s="74"/>
      <c r="K214" s="74"/>
      <c r="L214" s="72"/>
      <c r="M214" s="235"/>
      <c r="N214" s="47"/>
      <c r="O214" s="47"/>
      <c r="P214" s="47"/>
      <c r="Q214" s="47"/>
      <c r="R214" s="47"/>
      <c r="S214" s="47"/>
      <c r="T214" s="95"/>
      <c r="AT214" s="23" t="s">
        <v>143</v>
      </c>
      <c r="AU214" s="23" t="s">
        <v>85</v>
      </c>
    </row>
    <row r="215" s="1" customFormat="1" ht="16.5" customHeight="1">
      <c r="B215" s="46"/>
      <c r="C215" s="257" t="s">
        <v>393</v>
      </c>
      <c r="D215" s="257" t="s">
        <v>223</v>
      </c>
      <c r="E215" s="258" t="s">
        <v>394</v>
      </c>
      <c r="F215" s="259" t="s">
        <v>395</v>
      </c>
      <c r="G215" s="260" t="s">
        <v>139</v>
      </c>
      <c r="H215" s="261">
        <v>2</v>
      </c>
      <c r="I215" s="262"/>
      <c r="J215" s="263">
        <f>ROUND(I215*H215,2)</f>
        <v>0</v>
      </c>
      <c r="K215" s="259" t="s">
        <v>396</v>
      </c>
      <c r="L215" s="264"/>
      <c r="M215" s="265" t="s">
        <v>23</v>
      </c>
      <c r="N215" s="266" t="s">
        <v>46</v>
      </c>
      <c r="O215" s="47"/>
      <c r="P215" s="230">
        <f>O215*H215</f>
        <v>0</v>
      </c>
      <c r="Q215" s="230">
        <v>0.0092999999999999992</v>
      </c>
      <c r="R215" s="230">
        <f>Q215*H215</f>
        <v>0.018599999999999998</v>
      </c>
      <c r="S215" s="230">
        <v>0</v>
      </c>
      <c r="T215" s="231">
        <f>S215*H215</f>
        <v>0</v>
      </c>
      <c r="AR215" s="23" t="s">
        <v>226</v>
      </c>
      <c r="AT215" s="23" t="s">
        <v>223</v>
      </c>
      <c r="AU215" s="23" t="s">
        <v>85</v>
      </c>
      <c r="AY215" s="23" t="s">
        <v>133</v>
      </c>
      <c r="BE215" s="232">
        <f>IF(N215="základní",J215,0)</f>
        <v>0</v>
      </c>
      <c r="BF215" s="232">
        <f>IF(N215="snížená",J215,0)</f>
        <v>0</v>
      </c>
      <c r="BG215" s="232">
        <f>IF(N215="zákl. přenesená",J215,0)</f>
        <v>0</v>
      </c>
      <c r="BH215" s="232">
        <f>IF(N215="sníž. přenesená",J215,0)</f>
        <v>0</v>
      </c>
      <c r="BI215" s="232">
        <f>IF(N215="nulová",J215,0)</f>
        <v>0</v>
      </c>
      <c r="BJ215" s="23" t="s">
        <v>83</v>
      </c>
      <c r="BK215" s="232">
        <f>ROUND(I215*H215,2)</f>
        <v>0</v>
      </c>
      <c r="BL215" s="23" t="s">
        <v>195</v>
      </c>
      <c r="BM215" s="23" t="s">
        <v>397</v>
      </c>
    </row>
    <row r="216" s="1" customFormat="1" ht="38.25" customHeight="1">
      <c r="B216" s="46"/>
      <c r="C216" s="221" t="s">
        <v>398</v>
      </c>
      <c r="D216" s="221" t="s">
        <v>136</v>
      </c>
      <c r="E216" s="222" t="s">
        <v>399</v>
      </c>
      <c r="F216" s="223" t="s">
        <v>400</v>
      </c>
      <c r="G216" s="224" t="s">
        <v>164</v>
      </c>
      <c r="H216" s="225">
        <v>0.019</v>
      </c>
      <c r="I216" s="226"/>
      <c r="J216" s="227">
        <f>ROUND(I216*H216,2)</f>
        <v>0</v>
      </c>
      <c r="K216" s="223" t="s">
        <v>140</v>
      </c>
      <c r="L216" s="72"/>
      <c r="M216" s="228" t="s">
        <v>23</v>
      </c>
      <c r="N216" s="229" t="s">
        <v>46</v>
      </c>
      <c r="O216" s="47"/>
      <c r="P216" s="230">
        <f>O216*H216</f>
        <v>0</v>
      </c>
      <c r="Q216" s="230">
        <v>0</v>
      </c>
      <c r="R216" s="230">
        <f>Q216*H216</f>
        <v>0</v>
      </c>
      <c r="S216" s="230">
        <v>0</v>
      </c>
      <c r="T216" s="231">
        <f>S216*H216</f>
        <v>0</v>
      </c>
      <c r="AR216" s="23" t="s">
        <v>195</v>
      </c>
      <c r="AT216" s="23" t="s">
        <v>136</v>
      </c>
      <c r="AU216" s="23" t="s">
        <v>85</v>
      </c>
      <c r="AY216" s="23" t="s">
        <v>133</v>
      </c>
      <c r="BE216" s="232">
        <f>IF(N216="základní",J216,0)</f>
        <v>0</v>
      </c>
      <c r="BF216" s="232">
        <f>IF(N216="snížená",J216,0)</f>
        <v>0</v>
      </c>
      <c r="BG216" s="232">
        <f>IF(N216="zákl. přenesená",J216,0)</f>
        <v>0</v>
      </c>
      <c r="BH216" s="232">
        <f>IF(N216="sníž. přenesená",J216,0)</f>
        <v>0</v>
      </c>
      <c r="BI216" s="232">
        <f>IF(N216="nulová",J216,0)</f>
        <v>0</v>
      </c>
      <c r="BJ216" s="23" t="s">
        <v>83</v>
      </c>
      <c r="BK216" s="232">
        <f>ROUND(I216*H216,2)</f>
        <v>0</v>
      </c>
      <c r="BL216" s="23" t="s">
        <v>195</v>
      </c>
      <c r="BM216" s="23" t="s">
        <v>401</v>
      </c>
    </row>
    <row r="217" s="1" customFormat="1">
      <c r="B217" s="46"/>
      <c r="C217" s="74"/>
      <c r="D217" s="233" t="s">
        <v>143</v>
      </c>
      <c r="E217" s="74"/>
      <c r="F217" s="234" t="s">
        <v>402</v>
      </c>
      <c r="G217" s="74"/>
      <c r="H217" s="74"/>
      <c r="I217" s="191"/>
      <c r="J217" s="74"/>
      <c r="K217" s="74"/>
      <c r="L217" s="72"/>
      <c r="M217" s="235"/>
      <c r="N217" s="47"/>
      <c r="O217" s="47"/>
      <c r="P217" s="47"/>
      <c r="Q217" s="47"/>
      <c r="R217" s="47"/>
      <c r="S217" s="47"/>
      <c r="T217" s="95"/>
      <c r="AT217" s="23" t="s">
        <v>143</v>
      </c>
      <c r="AU217" s="23" t="s">
        <v>85</v>
      </c>
    </row>
    <row r="218" s="10" customFormat="1" ht="29.88" customHeight="1">
      <c r="B218" s="205"/>
      <c r="C218" s="206"/>
      <c r="D218" s="207" t="s">
        <v>74</v>
      </c>
      <c r="E218" s="219" t="s">
        <v>403</v>
      </c>
      <c r="F218" s="219" t="s">
        <v>404</v>
      </c>
      <c r="G218" s="206"/>
      <c r="H218" s="206"/>
      <c r="I218" s="209"/>
      <c r="J218" s="220">
        <f>BK218</f>
        <v>0</v>
      </c>
      <c r="K218" s="206"/>
      <c r="L218" s="211"/>
      <c r="M218" s="212"/>
      <c r="N218" s="213"/>
      <c r="O218" s="213"/>
      <c r="P218" s="214">
        <f>SUM(P219:P228)</f>
        <v>0</v>
      </c>
      <c r="Q218" s="213"/>
      <c r="R218" s="214">
        <f>SUM(R219:R228)</f>
        <v>0.10803000000000002</v>
      </c>
      <c r="S218" s="213"/>
      <c r="T218" s="215">
        <f>SUM(T219:T228)</f>
        <v>0</v>
      </c>
      <c r="AR218" s="216" t="s">
        <v>85</v>
      </c>
      <c r="AT218" s="217" t="s">
        <v>74</v>
      </c>
      <c r="AU218" s="217" t="s">
        <v>83</v>
      </c>
      <c r="AY218" s="216" t="s">
        <v>133</v>
      </c>
      <c r="BK218" s="218">
        <f>SUM(BK219:BK228)</f>
        <v>0</v>
      </c>
    </row>
    <row r="219" s="1" customFormat="1" ht="16.5" customHeight="1">
      <c r="B219" s="46"/>
      <c r="C219" s="221" t="s">
        <v>405</v>
      </c>
      <c r="D219" s="221" t="s">
        <v>136</v>
      </c>
      <c r="E219" s="222" t="s">
        <v>406</v>
      </c>
      <c r="F219" s="223" t="s">
        <v>407</v>
      </c>
      <c r="G219" s="224" t="s">
        <v>194</v>
      </c>
      <c r="H219" s="225">
        <v>19.5</v>
      </c>
      <c r="I219" s="226"/>
      <c r="J219" s="227">
        <f>ROUND(I219*H219,2)</f>
        <v>0</v>
      </c>
      <c r="K219" s="223" t="s">
        <v>140</v>
      </c>
      <c r="L219" s="72"/>
      <c r="M219" s="228" t="s">
        <v>23</v>
      </c>
      <c r="N219" s="229" t="s">
        <v>46</v>
      </c>
      <c r="O219" s="47"/>
      <c r="P219" s="230">
        <f>O219*H219</f>
        <v>0</v>
      </c>
      <c r="Q219" s="230">
        <v>0</v>
      </c>
      <c r="R219" s="230">
        <f>Q219*H219</f>
        <v>0</v>
      </c>
      <c r="S219" s="230">
        <v>0</v>
      </c>
      <c r="T219" s="231">
        <f>S219*H219</f>
        <v>0</v>
      </c>
      <c r="AR219" s="23" t="s">
        <v>195</v>
      </c>
      <c r="AT219" s="23" t="s">
        <v>136</v>
      </c>
      <c r="AU219" s="23" t="s">
        <v>85</v>
      </c>
      <c r="AY219" s="23" t="s">
        <v>133</v>
      </c>
      <c r="BE219" s="232">
        <f>IF(N219="základní",J219,0)</f>
        <v>0</v>
      </c>
      <c r="BF219" s="232">
        <f>IF(N219="snížená",J219,0)</f>
        <v>0</v>
      </c>
      <c r="BG219" s="232">
        <f>IF(N219="zákl. přenesená",J219,0)</f>
        <v>0</v>
      </c>
      <c r="BH219" s="232">
        <f>IF(N219="sníž. přenesená",J219,0)</f>
        <v>0</v>
      </c>
      <c r="BI219" s="232">
        <f>IF(N219="nulová",J219,0)</f>
        <v>0</v>
      </c>
      <c r="BJ219" s="23" t="s">
        <v>83</v>
      </c>
      <c r="BK219" s="232">
        <f>ROUND(I219*H219,2)</f>
        <v>0</v>
      </c>
      <c r="BL219" s="23" t="s">
        <v>195</v>
      </c>
      <c r="BM219" s="23" t="s">
        <v>408</v>
      </c>
    </row>
    <row r="220" s="1" customFormat="1">
      <c r="B220" s="46"/>
      <c r="C220" s="74"/>
      <c r="D220" s="233" t="s">
        <v>143</v>
      </c>
      <c r="E220" s="74"/>
      <c r="F220" s="234" t="s">
        <v>409</v>
      </c>
      <c r="G220" s="74"/>
      <c r="H220" s="74"/>
      <c r="I220" s="191"/>
      <c r="J220" s="74"/>
      <c r="K220" s="74"/>
      <c r="L220" s="72"/>
      <c r="M220" s="235"/>
      <c r="N220" s="47"/>
      <c r="O220" s="47"/>
      <c r="P220" s="47"/>
      <c r="Q220" s="47"/>
      <c r="R220" s="47"/>
      <c r="S220" s="47"/>
      <c r="T220" s="95"/>
      <c r="AT220" s="23" t="s">
        <v>143</v>
      </c>
      <c r="AU220" s="23" t="s">
        <v>85</v>
      </c>
    </row>
    <row r="221" s="1" customFormat="1" ht="16.5" customHeight="1">
      <c r="B221" s="46"/>
      <c r="C221" s="257" t="s">
        <v>410</v>
      </c>
      <c r="D221" s="257" t="s">
        <v>223</v>
      </c>
      <c r="E221" s="258" t="s">
        <v>411</v>
      </c>
      <c r="F221" s="259" t="s">
        <v>412</v>
      </c>
      <c r="G221" s="260" t="s">
        <v>139</v>
      </c>
      <c r="H221" s="261">
        <v>3</v>
      </c>
      <c r="I221" s="262"/>
      <c r="J221" s="263">
        <f>ROUND(I221*H221,2)</f>
        <v>0</v>
      </c>
      <c r="K221" s="259" t="s">
        <v>140</v>
      </c>
      <c r="L221" s="264"/>
      <c r="M221" s="265" t="s">
        <v>23</v>
      </c>
      <c r="N221" s="266" t="s">
        <v>46</v>
      </c>
      <c r="O221" s="47"/>
      <c r="P221" s="230">
        <f>O221*H221</f>
        <v>0</v>
      </c>
      <c r="Q221" s="230">
        <v>0.011900000000000001</v>
      </c>
      <c r="R221" s="230">
        <f>Q221*H221</f>
        <v>0.035700000000000003</v>
      </c>
      <c r="S221" s="230">
        <v>0</v>
      </c>
      <c r="T221" s="231">
        <f>S221*H221</f>
        <v>0</v>
      </c>
      <c r="AR221" s="23" t="s">
        <v>226</v>
      </c>
      <c r="AT221" s="23" t="s">
        <v>223</v>
      </c>
      <c r="AU221" s="23" t="s">
        <v>85</v>
      </c>
      <c r="AY221" s="23" t="s">
        <v>133</v>
      </c>
      <c r="BE221" s="232">
        <f>IF(N221="základní",J221,0)</f>
        <v>0</v>
      </c>
      <c r="BF221" s="232">
        <f>IF(N221="snížená",J221,0)</f>
        <v>0</v>
      </c>
      <c r="BG221" s="232">
        <f>IF(N221="zákl. přenesená",J221,0)</f>
        <v>0</v>
      </c>
      <c r="BH221" s="232">
        <f>IF(N221="sníž. přenesená",J221,0)</f>
        <v>0</v>
      </c>
      <c r="BI221" s="232">
        <f>IF(N221="nulová",J221,0)</f>
        <v>0</v>
      </c>
      <c r="BJ221" s="23" t="s">
        <v>83</v>
      </c>
      <c r="BK221" s="232">
        <f>ROUND(I221*H221,2)</f>
        <v>0</v>
      </c>
      <c r="BL221" s="23" t="s">
        <v>195</v>
      </c>
      <c r="BM221" s="23" t="s">
        <v>413</v>
      </c>
    </row>
    <row r="222" s="1" customFormat="1" ht="16.5" customHeight="1">
      <c r="B222" s="46"/>
      <c r="C222" s="257" t="s">
        <v>414</v>
      </c>
      <c r="D222" s="257" t="s">
        <v>223</v>
      </c>
      <c r="E222" s="258" t="s">
        <v>415</v>
      </c>
      <c r="F222" s="259" t="s">
        <v>416</v>
      </c>
      <c r="G222" s="260" t="s">
        <v>139</v>
      </c>
      <c r="H222" s="261">
        <v>3</v>
      </c>
      <c r="I222" s="262"/>
      <c r="J222" s="263">
        <f>ROUND(I222*H222,2)</f>
        <v>0</v>
      </c>
      <c r="K222" s="259" t="s">
        <v>140</v>
      </c>
      <c r="L222" s="264"/>
      <c r="M222" s="265" t="s">
        <v>23</v>
      </c>
      <c r="N222" s="266" t="s">
        <v>46</v>
      </c>
      <c r="O222" s="47"/>
      <c r="P222" s="230">
        <f>O222*H222</f>
        <v>0</v>
      </c>
      <c r="Q222" s="230">
        <v>0.017899999999999999</v>
      </c>
      <c r="R222" s="230">
        <f>Q222*H222</f>
        <v>0.053699999999999998</v>
      </c>
      <c r="S222" s="230">
        <v>0</v>
      </c>
      <c r="T222" s="231">
        <f>S222*H222</f>
        <v>0</v>
      </c>
      <c r="AR222" s="23" t="s">
        <v>226</v>
      </c>
      <c r="AT222" s="23" t="s">
        <v>223</v>
      </c>
      <c r="AU222" s="23" t="s">
        <v>85</v>
      </c>
      <c r="AY222" s="23" t="s">
        <v>133</v>
      </c>
      <c r="BE222" s="232">
        <f>IF(N222="základní",J222,0)</f>
        <v>0</v>
      </c>
      <c r="BF222" s="232">
        <f>IF(N222="snížená",J222,0)</f>
        <v>0</v>
      </c>
      <c r="BG222" s="232">
        <f>IF(N222="zákl. přenesená",J222,0)</f>
        <v>0</v>
      </c>
      <c r="BH222" s="232">
        <f>IF(N222="sníž. přenesená",J222,0)</f>
        <v>0</v>
      </c>
      <c r="BI222" s="232">
        <f>IF(N222="nulová",J222,0)</f>
        <v>0</v>
      </c>
      <c r="BJ222" s="23" t="s">
        <v>83</v>
      </c>
      <c r="BK222" s="232">
        <f>ROUND(I222*H222,2)</f>
        <v>0</v>
      </c>
      <c r="BL222" s="23" t="s">
        <v>195</v>
      </c>
      <c r="BM222" s="23" t="s">
        <v>417</v>
      </c>
    </row>
    <row r="223" s="1" customFormat="1" ht="16.5" customHeight="1">
      <c r="B223" s="46"/>
      <c r="C223" s="257" t="s">
        <v>418</v>
      </c>
      <c r="D223" s="257" t="s">
        <v>223</v>
      </c>
      <c r="E223" s="258" t="s">
        <v>419</v>
      </c>
      <c r="F223" s="259" t="s">
        <v>420</v>
      </c>
      <c r="G223" s="260" t="s">
        <v>421</v>
      </c>
      <c r="H223" s="261">
        <v>12</v>
      </c>
      <c r="I223" s="262"/>
      <c r="J223" s="263">
        <f>ROUND(I223*H223,2)</f>
        <v>0</v>
      </c>
      <c r="K223" s="259" t="s">
        <v>140</v>
      </c>
      <c r="L223" s="264"/>
      <c r="M223" s="265" t="s">
        <v>23</v>
      </c>
      <c r="N223" s="266" t="s">
        <v>46</v>
      </c>
      <c r="O223" s="47"/>
      <c r="P223" s="230">
        <f>O223*H223</f>
        <v>0</v>
      </c>
      <c r="Q223" s="230">
        <v>4.0000000000000003E-05</v>
      </c>
      <c r="R223" s="230">
        <f>Q223*H223</f>
        <v>0.00048000000000000007</v>
      </c>
      <c r="S223" s="230">
        <v>0</v>
      </c>
      <c r="T223" s="231">
        <f>S223*H223</f>
        <v>0</v>
      </c>
      <c r="AR223" s="23" t="s">
        <v>226</v>
      </c>
      <c r="AT223" s="23" t="s">
        <v>223</v>
      </c>
      <c r="AU223" s="23" t="s">
        <v>85</v>
      </c>
      <c r="AY223" s="23" t="s">
        <v>133</v>
      </c>
      <c r="BE223" s="232">
        <f>IF(N223="základní",J223,0)</f>
        <v>0</v>
      </c>
      <c r="BF223" s="232">
        <f>IF(N223="snížená",J223,0)</f>
        <v>0</v>
      </c>
      <c r="BG223" s="232">
        <f>IF(N223="zákl. přenesená",J223,0)</f>
        <v>0</v>
      </c>
      <c r="BH223" s="232">
        <f>IF(N223="sníž. přenesená",J223,0)</f>
        <v>0</v>
      </c>
      <c r="BI223" s="232">
        <f>IF(N223="nulová",J223,0)</f>
        <v>0</v>
      </c>
      <c r="BJ223" s="23" t="s">
        <v>83</v>
      </c>
      <c r="BK223" s="232">
        <f>ROUND(I223*H223,2)</f>
        <v>0</v>
      </c>
      <c r="BL223" s="23" t="s">
        <v>195</v>
      </c>
      <c r="BM223" s="23" t="s">
        <v>422</v>
      </c>
    </row>
    <row r="224" s="1" customFormat="1" ht="16.5" customHeight="1">
      <c r="B224" s="46"/>
      <c r="C224" s="257" t="s">
        <v>423</v>
      </c>
      <c r="D224" s="257" t="s">
        <v>223</v>
      </c>
      <c r="E224" s="258" t="s">
        <v>424</v>
      </c>
      <c r="F224" s="259" t="s">
        <v>425</v>
      </c>
      <c r="G224" s="260" t="s">
        <v>421</v>
      </c>
      <c r="H224" s="261">
        <v>3</v>
      </c>
      <c r="I224" s="262"/>
      <c r="J224" s="263">
        <f>ROUND(I224*H224,2)</f>
        <v>0</v>
      </c>
      <c r="K224" s="259" t="s">
        <v>140</v>
      </c>
      <c r="L224" s="264"/>
      <c r="M224" s="265" t="s">
        <v>23</v>
      </c>
      <c r="N224" s="266" t="s">
        <v>46</v>
      </c>
      <c r="O224" s="47"/>
      <c r="P224" s="230">
        <f>O224*H224</f>
        <v>0</v>
      </c>
      <c r="Q224" s="230">
        <v>3.0000000000000001E-05</v>
      </c>
      <c r="R224" s="230">
        <f>Q224*H224</f>
        <v>9.0000000000000006E-05</v>
      </c>
      <c r="S224" s="230">
        <v>0</v>
      </c>
      <c r="T224" s="231">
        <f>S224*H224</f>
        <v>0</v>
      </c>
      <c r="AR224" s="23" t="s">
        <v>226</v>
      </c>
      <c r="AT224" s="23" t="s">
        <v>223</v>
      </c>
      <c r="AU224" s="23" t="s">
        <v>85</v>
      </c>
      <c r="AY224" s="23" t="s">
        <v>133</v>
      </c>
      <c r="BE224" s="232">
        <f>IF(N224="základní",J224,0)</f>
        <v>0</v>
      </c>
      <c r="BF224" s="232">
        <f>IF(N224="snížená",J224,0)</f>
        <v>0</v>
      </c>
      <c r="BG224" s="232">
        <f>IF(N224="zákl. přenesená",J224,0)</f>
        <v>0</v>
      </c>
      <c r="BH224" s="232">
        <f>IF(N224="sníž. přenesená",J224,0)</f>
        <v>0</v>
      </c>
      <c r="BI224" s="232">
        <f>IF(N224="nulová",J224,0)</f>
        <v>0</v>
      </c>
      <c r="BJ224" s="23" t="s">
        <v>83</v>
      </c>
      <c r="BK224" s="232">
        <f>ROUND(I224*H224,2)</f>
        <v>0</v>
      </c>
      <c r="BL224" s="23" t="s">
        <v>195</v>
      </c>
      <c r="BM224" s="23" t="s">
        <v>426</v>
      </c>
    </row>
    <row r="225" s="1" customFormat="1" ht="16.5" customHeight="1">
      <c r="B225" s="46"/>
      <c r="C225" s="257" t="s">
        <v>427</v>
      </c>
      <c r="D225" s="257" t="s">
        <v>223</v>
      </c>
      <c r="E225" s="258" t="s">
        <v>428</v>
      </c>
      <c r="F225" s="259" t="s">
        <v>429</v>
      </c>
      <c r="G225" s="260" t="s">
        <v>139</v>
      </c>
      <c r="H225" s="261">
        <v>3</v>
      </c>
      <c r="I225" s="262"/>
      <c r="J225" s="263">
        <f>ROUND(I225*H225,2)</f>
        <v>0</v>
      </c>
      <c r="K225" s="259" t="s">
        <v>140</v>
      </c>
      <c r="L225" s="264"/>
      <c r="M225" s="265" t="s">
        <v>23</v>
      </c>
      <c r="N225" s="266" t="s">
        <v>46</v>
      </c>
      <c r="O225" s="47"/>
      <c r="P225" s="230">
        <f>O225*H225</f>
        <v>0</v>
      </c>
      <c r="Q225" s="230">
        <v>0.0058999999999999999</v>
      </c>
      <c r="R225" s="230">
        <f>Q225*H225</f>
        <v>0.0177</v>
      </c>
      <c r="S225" s="230">
        <v>0</v>
      </c>
      <c r="T225" s="231">
        <f>S225*H225</f>
        <v>0</v>
      </c>
      <c r="AR225" s="23" t="s">
        <v>226</v>
      </c>
      <c r="AT225" s="23" t="s">
        <v>223</v>
      </c>
      <c r="AU225" s="23" t="s">
        <v>85</v>
      </c>
      <c r="AY225" s="23" t="s">
        <v>133</v>
      </c>
      <c r="BE225" s="232">
        <f>IF(N225="základní",J225,0)</f>
        <v>0</v>
      </c>
      <c r="BF225" s="232">
        <f>IF(N225="snížená",J225,0)</f>
        <v>0</v>
      </c>
      <c r="BG225" s="232">
        <f>IF(N225="zákl. přenesená",J225,0)</f>
        <v>0</v>
      </c>
      <c r="BH225" s="232">
        <f>IF(N225="sníž. přenesená",J225,0)</f>
        <v>0</v>
      </c>
      <c r="BI225" s="232">
        <f>IF(N225="nulová",J225,0)</f>
        <v>0</v>
      </c>
      <c r="BJ225" s="23" t="s">
        <v>83</v>
      </c>
      <c r="BK225" s="232">
        <f>ROUND(I225*H225,2)</f>
        <v>0</v>
      </c>
      <c r="BL225" s="23" t="s">
        <v>195</v>
      </c>
      <c r="BM225" s="23" t="s">
        <v>430</v>
      </c>
    </row>
    <row r="226" s="1" customFormat="1" ht="25.5" customHeight="1">
      <c r="B226" s="46"/>
      <c r="C226" s="257" t="s">
        <v>431</v>
      </c>
      <c r="D226" s="257" t="s">
        <v>223</v>
      </c>
      <c r="E226" s="258" t="s">
        <v>432</v>
      </c>
      <c r="F226" s="259" t="s">
        <v>433</v>
      </c>
      <c r="G226" s="260" t="s">
        <v>139</v>
      </c>
      <c r="H226" s="261">
        <v>6</v>
      </c>
      <c r="I226" s="262"/>
      <c r="J226" s="263">
        <f>ROUND(I226*H226,2)</f>
        <v>0</v>
      </c>
      <c r="K226" s="259" t="s">
        <v>140</v>
      </c>
      <c r="L226" s="264"/>
      <c r="M226" s="265" t="s">
        <v>23</v>
      </c>
      <c r="N226" s="266" t="s">
        <v>46</v>
      </c>
      <c r="O226" s="47"/>
      <c r="P226" s="230">
        <f>O226*H226</f>
        <v>0</v>
      </c>
      <c r="Q226" s="230">
        <v>6.0000000000000002E-05</v>
      </c>
      <c r="R226" s="230">
        <f>Q226*H226</f>
        <v>0.00036000000000000002</v>
      </c>
      <c r="S226" s="230">
        <v>0</v>
      </c>
      <c r="T226" s="231">
        <f>S226*H226</f>
        <v>0</v>
      </c>
      <c r="AR226" s="23" t="s">
        <v>226</v>
      </c>
      <c r="AT226" s="23" t="s">
        <v>223</v>
      </c>
      <c r="AU226" s="23" t="s">
        <v>85</v>
      </c>
      <c r="AY226" s="23" t="s">
        <v>133</v>
      </c>
      <c r="BE226" s="232">
        <f>IF(N226="základní",J226,0)</f>
        <v>0</v>
      </c>
      <c r="BF226" s="232">
        <f>IF(N226="snížená",J226,0)</f>
        <v>0</v>
      </c>
      <c r="BG226" s="232">
        <f>IF(N226="zákl. přenesená",J226,0)</f>
        <v>0</v>
      </c>
      <c r="BH226" s="232">
        <f>IF(N226="sníž. přenesená",J226,0)</f>
        <v>0</v>
      </c>
      <c r="BI226" s="232">
        <f>IF(N226="nulová",J226,0)</f>
        <v>0</v>
      </c>
      <c r="BJ226" s="23" t="s">
        <v>83</v>
      </c>
      <c r="BK226" s="232">
        <f>ROUND(I226*H226,2)</f>
        <v>0</v>
      </c>
      <c r="BL226" s="23" t="s">
        <v>195</v>
      </c>
      <c r="BM226" s="23" t="s">
        <v>434</v>
      </c>
    </row>
    <row r="227" s="1" customFormat="1" ht="38.25" customHeight="1">
      <c r="B227" s="46"/>
      <c r="C227" s="221" t="s">
        <v>435</v>
      </c>
      <c r="D227" s="221" t="s">
        <v>136</v>
      </c>
      <c r="E227" s="222" t="s">
        <v>436</v>
      </c>
      <c r="F227" s="223" t="s">
        <v>437</v>
      </c>
      <c r="G227" s="224" t="s">
        <v>164</v>
      </c>
      <c r="H227" s="225">
        <v>0.108</v>
      </c>
      <c r="I227" s="226"/>
      <c r="J227" s="227">
        <f>ROUND(I227*H227,2)</f>
        <v>0</v>
      </c>
      <c r="K227" s="223" t="s">
        <v>140</v>
      </c>
      <c r="L227" s="72"/>
      <c r="M227" s="228" t="s">
        <v>23</v>
      </c>
      <c r="N227" s="229" t="s">
        <v>46</v>
      </c>
      <c r="O227" s="47"/>
      <c r="P227" s="230">
        <f>O227*H227</f>
        <v>0</v>
      </c>
      <c r="Q227" s="230">
        <v>0</v>
      </c>
      <c r="R227" s="230">
        <f>Q227*H227</f>
        <v>0</v>
      </c>
      <c r="S227" s="230">
        <v>0</v>
      </c>
      <c r="T227" s="231">
        <f>S227*H227</f>
        <v>0</v>
      </c>
      <c r="AR227" s="23" t="s">
        <v>195</v>
      </c>
      <c r="AT227" s="23" t="s">
        <v>136</v>
      </c>
      <c r="AU227" s="23" t="s">
        <v>85</v>
      </c>
      <c r="AY227" s="23" t="s">
        <v>133</v>
      </c>
      <c r="BE227" s="232">
        <f>IF(N227="základní",J227,0)</f>
        <v>0</v>
      </c>
      <c r="BF227" s="232">
        <f>IF(N227="snížená",J227,0)</f>
        <v>0</v>
      </c>
      <c r="BG227" s="232">
        <f>IF(N227="zákl. přenesená",J227,0)</f>
        <v>0</v>
      </c>
      <c r="BH227" s="232">
        <f>IF(N227="sníž. přenesená",J227,0)</f>
        <v>0</v>
      </c>
      <c r="BI227" s="232">
        <f>IF(N227="nulová",J227,0)</f>
        <v>0</v>
      </c>
      <c r="BJ227" s="23" t="s">
        <v>83</v>
      </c>
      <c r="BK227" s="232">
        <f>ROUND(I227*H227,2)</f>
        <v>0</v>
      </c>
      <c r="BL227" s="23" t="s">
        <v>195</v>
      </c>
      <c r="BM227" s="23" t="s">
        <v>438</v>
      </c>
    </row>
    <row r="228" s="1" customFormat="1">
      <c r="B228" s="46"/>
      <c r="C228" s="74"/>
      <c r="D228" s="233" t="s">
        <v>143</v>
      </c>
      <c r="E228" s="74"/>
      <c r="F228" s="234" t="s">
        <v>439</v>
      </c>
      <c r="G228" s="74"/>
      <c r="H228" s="74"/>
      <c r="I228" s="191"/>
      <c r="J228" s="74"/>
      <c r="K228" s="74"/>
      <c r="L228" s="72"/>
      <c r="M228" s="235"/>
      <c r="N228" s="47"/>
      <c r="O228" s="47"/>
      <c r="P228" s="47"/>
      <c r="Q228" s="47"/>
      <c r="R228" s="47"/>
      <c r="S228" s="47"/>
      <c r="T228" s="95"/>
      <c r="AT228" s="23" t="s">
        <v>143</v>
      </c>
      <c r="AU228" s="23" t="s">
        <v>85</v>
      </c>
    </row>
    <row r="229" s="10" customFormat="1" ht="29.88" customHeight="1">
      <c r="B229" s="205"/>
      <c r="C229" s="206"/>
      <c r="D229" s="207" t="s">
        <v>74</v>
      </c>
      <c r="E229" s="219" t="s">
        <v>440</v>
      </c>
      <c r="F229" s="219" t="s">
        <v>441</v>
      </c>
      <c r="G229" s="206"/>
      <c r="H229" s="206"/>
      <c r="I229" s="209"/>
      <c r="J229" s="220">
        <f>BK229</f>
        <v>0</v>
      </c>
      <c r="K229" s="206"/>
      <c r="L229" s="211"/>
      <c r="M229" s="212"/>
      <c r="N229" s="213"/>
      <c r="O229" s="213"/>
      <c r="P229" s="214">
        <f>SUM(P230:P235)</f>
        <v>0</v>
      </c>
      <c r="Q229" s="213"/>
      <c r="R229" s="214">
        <f>SUM(R230:R235)</f>
        <v>0.055757679999999997</v>
      </c>
      <c r="S229" s="213"/>
      <c r="T229" s="215">
        <f>SUM(T230:T235)</f>
        <v>0</v>
      </c>
      <c r="AR229" s="216" t="s">
        <v>85</v>
      </c>
      <c r="AT229" s="217" t="s">
        <v>74</v>
      </c>
      <c r="AU229" s="217" t="s">
        <v>83</v>
      </c>
      <c r="AY229" s="216" t="s">
        <v>133</v>
      </c>
      <c r="BK229" s="218">
        <f>SUM(BK230:BK235)</f>
        <v>0</v>
      </c>
    </row>
    <row r="230" s="1" customFormat="1" ht="25.5" customHeight="1">
      <c r="B230" s="46"/>
      <c r="C230" s="221" t="s">
        <v>442</v>
      </c>
      <c r="D230" s="221" t="s">
        <v>136</v>
      </c>
      <c r="E230" s="222" t="s">
        <v>443</v>
      </c>
      <c r="F230" s="223" t="s">
        <v>444</v>
      </c>
      <c r="G230" s="224" t="s">
        <v>156</v>
      </c>
      <c r="H230" s="225">
        <v>253.44399999999999</v>
      </c>
      <c r="I230" s="226"/>
      <c r="J230" s="227">
        <f>ROUND(I230*H230,2)</f>
        <v>0</v>
      </c>
      <c r="K230" s="223" t="s">
        <v>140</v>
      </c>
      <c r="L230" s="72"/>
      <c r="M230" s="228" t="s">
        <v>23</v>
      </c>
      <c r="N230" s="229" t="s">
        <v>46</v>
      </c>
      <c r="O230" s="47"/>
      <c r="P230" s="230">
        <f>O230*H230</f>
        <v>0</v>
      </c>
      <c r="Q230" s="230">
        <v>0.00022000000000000001</v>
      </c>
      <c r="R230" s="230">
        <f>Q230*H230</f>
        <v>0.055757679999999997</v>
      </c>
      <c r="S230" s="230">
        <v>0</v>
      </c>
      <c r="T230" s="231">
        <f>S230*H230</f>
        <v>0</v>
      </c>
      <c r="AR230" s="23" t="s">
        <v>195</v>
      </c>
      <c r="AT230" s="23" t="s">
        <v>136</v>
      </c>
      <c r="AU230" s="23" t="s">
        <v>85</v>
      </c>
      <c r="AY230" s="23" t="s">
        <v>133</v>
      </c>
      <c r="BE230" s="232">
        <f>IF(N230="základní",J230,0)</f>
        <v>0</v>
      </c>
      <c r="BF230" s="232">
        <f>IF(N230="snížená",J230,0)</f>
        <v>0</v>
      </c>
      <c r="BG230" s="232">
        <f>IF(N230="zákl. přenesená",J230,0)</f>
        <v>0</v>
      </c>
      <c r="BH230" s="232">
        <f>IF(N230="sníž. přenesená",J230,0)</f>
        <v>0</v>
      </c>
      <c r="BI230" s="232">
        <f>IF(N230="nulová",J230,0)</f>
        <v>0</v>
      </c>
      <c r="BJ230" s="23" t="s">
        <v>83</v>
      </c>
      <c r="BK230" s="232">
        <f>ROUND(I230*H230,2)</f>
        <v>0</v>
      </c>
      <c r="BL230" s="23" t="s">
        <v>195</v>
      </c>
      <c r="BM230" s="23" t="s">
        <v>445</v>
      </c>
    </row>
    <row r="231" s="1" customFormat="1">
      <c r="B231" s="46"/>
      <c r="C231" s="74"/>
      <c r="D231" s="233" t="s">
        <v>143</v>
      </c>
      <c r="E231" s="74"/>
      <c r="F231" s="234" t="s">
        <v>446</v>
      </c>
      <c r="G231" s="74"/>
      <c r="H231" s="74"/>
      <c r="I231" s="191"/>
      <c r="J231" s="74"/>
      <c r="K231" s="74"/>
      <c r="L231" s="72"/>
      <c r="M231" s="235"/>
      <c r="N231" s="47"/>
      <c r="O231" s="47"/>
      <c r="P231" s="47"/>
      <c r="Q231" s="47"/>
      <c r="R231" s="47"/>
      <c r="S231" s="47"/>
      <c r="T231" s="95"/>
      <c r="AT231" s="23" t="s">
        <v>143</v>
      </c>
      <c r="AU231" s="23" t="s">
        <v>85</v>
      </c>
    </row>
    <row r="232" s="11" customFormat="1">
      <c r="B232" s="236"/>
      <c r="C232" s="237"/>
      <c r="D232" s="233" t="s">
        <v>145</v>
      </c>
      <c r="E232" s="238" t="s">
        <v>23</v>
      </c>
      <c r="F232" s="239" t="s">
        <v>447</v>
      </c>
      <c r="G232" s="237"/>
      <c r="H232" s="240">
        <v>178.03</v>
      </c>
      <c r="I232" s="241"/>
      <c r="J232" s="237"/>
      <c r="K232" s="237"/>
      <c r="L232" s="242"/>
      <c r="M232" s="243"/>
      <c r="N232" s="244"/>
      <c r="O232" s="244"/>
      <c r="P232" s="244"/>
      <c r="Q232" s="244"/>
      <c r="R232" s="244"/>
      <c r="S232" s="244"/>
      <c r="T232" s="245"/>
      <c r="AT232" s="246" t="s">
        <v>145</v>
      </c>
      <c r="AU232" s="246" t="s">
        <v>85</v>
      </c>
      <c r="AV232" s="11" t="s">
        <v>85</v>
      </c>
      <c r="AW232" s="11" t="s">
        <v>38</v>
      </c>
      <c r="AX232" s="11" t="s">
        <v>75</v>
      </c>
      <c r="AY232" s="246" t="s">
        <v>133</v>
      </c>
    </row>
    <row r="233" s="11" customFormat="1">
      <c r="B233" s="236"/>
      <c r="C233" s="237"/>
      <c r="D233" s="233" t="s">
        <v>145</v>
      </c>
      <c r="E233" s="238" t="s">
        <v>23</v>
      </c>
      <c r="F233" s="239" t="s">
        <v>448</v>
      </c>
      <c r="G233" s="237"/>
      <c r="H233" s="240">
        <v>62.963999999999999</v>
      </c>
      <c r="I233" s="241"/>
      <c r="J233" s="237"/>
      <c r="K233" s="237"/>
      <c r="L233" s="242"/>
      <c r="M233" s="243"/>
      <c r="N233" s="244"/>
      <c r="O233" s="244"/>
      <c r="P233" s="244"/>
      <c r="Q233" s="244"/>
      <c r="R233" s="244"/>
      <c r="S233" s="244"/>
      <c r="T233" s="245"/>
      <c r="AT233" s="246" t="s">
        <v>145</v>
      </c>
      <c r="AU233" s="246" t="s">
        <v>85</v>
      </c>
      <c r="AV233" s="11" t="s">
        <v>85</v>
      </c>
      <c r="AW233" s="11" t="s">
        <v>38</v>
      </c>
      <c r="AX233" s="11" t="s">
        <v>75</v>
      </c>
      <c r="AY233" s="246" t="s">
        <v>133</v>
      </c>
    </row>
    <row r="234" s="11" customFormat="1">
      <c r="B234" s="236"/>
      <c r="C234" s="237"/>
      <c r="D234" s="233" t="s">
        <v>145</v>
      </c>
      <c r="E234" s="238" t="s">
        <v>23</v>
      </c>
      <c r="F234" s="239" t="s">
        <v>449</v>
      </c>
      <c r="G234" s="237"/>
      <c r="H234" s="240">
        <v>12.449999999999999</v>
      </c>
      <c r="I234" s="241"/>
      <c r="J234" s="237"/>
      <c r="K234" s="237"/>
      <c r="L234" s="242"/>
      <c r="M234" s="243"/>
      <c r="N234" s="244"/>
      <c r="O234" s="244"/>
      <c r="P234" s="244"/>
      <c r="Q234" s="244"/>
      <c r="R234" s="244"/>
      <c r="S234" s="244"/>
      <c r="T234" s="245"/>
      <c r="AT234" s="246" t="s">
        <v>145</v>
      </c>
      <c r="AU234" s="246" t="s">
        <v>85</v>
      </c>
      <c r="AV234" s="11" t="s">
        <v>85</v>
      </c>
      <c r="AW234" s="11" t="s">
        <v>38</v>
      </c>
      <c r="AX234" s="11" t="s">
        <v>75</v>
      </c>
      <c r="AY234" s="246" t="s">
        <v>133</v>
      </c>
    </row>
    <row r="235" s="13" customFormat="1">
      <c r="B235" s="267"/>
      <c r="C235" s="268"/>
      <c r="D235" s="233" t="s">
        <v>145</v>
      </c>
      <c r="E235" s="269" t="s">
        <v>23</v>
      </c>
      <c r="F235" s="270" t="s">
        <v>253</v>
      </c>
      <c r="G235" s="268"/>
      <c r="H235" s="271">
        <v>253.44399999999999</v>
      </c>
      <c r="I235" s="272"/>
      <c r="J235" s="268"/>
      <c r="K235" s="268"/>
      <c r="L235" s="273"/>
      <c r="M235" s="274"/>
      <c r="N235" s="275"/>
      <c r="O235" s="275"/>
      <c r="P235" s="275"/>
      <c r="Q235" s="275"/>
      <c r="R235" s="275"/>
      <c r="S235" s="275"/>
      <c r="T235" s="276"/>
      <c r="AT235" s="277" t="s">
        <v>145</v>
      </c>
      <c r="AU235" s="277" t="s">
        <v>85</v>
      </c>
      <c r="AV235" s="13" t="s">
        <v>141</v>
      </c>
      <c r="AW235" s="13" t="s">
        <v>38</v>
      </c>
      <c r="AX235" s="13" t="s">
        <v>83</v>
      </c>
      <c r="AY235" s="277" t="s">
        <v>133</v>
      </c>
    </row>
    <row r="236" s="10" customFormat="1" ht="37.44" customHeight="1">
      <c r="B236" s="205"/>
      <c r="C236" s="206"/>
      <c r="D236" s="207" t="s">
        <v>74</v>
      </c>
      <c r="E236" s="208" t="s">
        <v>223</v>
      </c>
      <c r="F236" s="208" t="s">
        <v>450</v>
      </c>
      <c r="G236" s="206"/>
      <c r="H236" s="206"/>
      <c r="I236" s="209"/>
      <c r="J236" s="210">
        <f>BK236</f>
        <v>0</v>
      </c>
      <c r="K236" s="206"/>
      <c r="L236" s="211"/>
      <c r="M236" s="212"/>
      <c r="N236" s="213"/>
      <c r="O236" s="213"/>
      <c r="P236" s="214">
        <f>P237</f>
        <v>0</v>
      </c>
      <c r="Q236" s="213"/>
      <c r="R236" s="214">
        <f>R237</f>
        <v>0</v>
      </c>
      <c r="S236" s="213"/>
      <c r="T236" s="215">
        <f>T237</f>
        <v>0</v>
      </c>
      <c r="AR236" s="216" t="s">
        <v>153</v>
      </c>
      <c r="AT236" s="217" t="s">
        <v>74</v>
      </c>
      <c r="AU236" s="217" t="s">
        <v>75</v>
      </c>
      <c r="AY236" s="216" t="s">
        <v>133</v>
      </c>
      <c r="BK236" s="218">
        <f>BK237</f>
        <v>0</v>
      </c>
    </row>
    <row r="237" s="10" customFormat="1" ht="19.92" customHeight="1">
      <c r="B237" s="205"/>
      <c r="C237" s="206"/>
      <c r="D237" s="207" t="s">
        <v>74</v>
      </c>
      <c r="E237" s="219" t="s">
        <v>451</v>
      </c>
      <c r="F237" s="219" t="s">
        <v>452</v>
      </c>
      <c r="G237" s="206"/>
      <c r="H237" s="206"/>
      <c r="I237" s="209"/>
      <c r="J237" s="220">
        <f>BK237</f>
        <v>0</v>
      </c>
      <c r="K237" s="206"/>
      <c r="L237" s="211"/>
      <c r="M237" s="212"/>
      <c r="N237" s="213"/>
      <c r="O237" s="213"/>
      <c r="P237" s="214">
        <f>P238</f>
        <v>0</v>
      </c>
      <c r="Q237" s="213"/>
      <c r="R237" s="214">
        <f>R238</f>
        <v>0</v>
      </c>
      <c r="S237" s="213"/>
      <c r="T237" s="215">
        <f>T238</f>
        <v>0</v>
      </c>
      <c r="AR237" s="216" t="s">
        <v>153</v>
      </c>
      <c r="AT237" s="217" t="s">
        <v>74</v>
      </c>
      <c r="AU237" s="217" t="s">
        <v>83</v>
      </c>
      <c r="AY237" s="216" t="s">
        <v>133</v>
      </c>
      <c r="BK237" s="218">
        <f>BK238</f>
        <v>0</v>
      </c>
    </row>
    <row r="238" s="1" customFormat="1" ht="16.5" customHeight="1">
      <c r="B238" s="46"/>
      <c r="C238" s="221" t="s">
        <v>453</v>
      </c>
      <c r="D238" s="221" t="s">
        <v>136</v>
      </c>
      <c r="E238" s="222" t="s">
        <v>454</v>
      </c>
      <c r="F238" s="223" t="s">
        <v>455</v>
      </c>
      <c r="G238" s="224" t="s">
        <v>456</v>
      </c>
      <c r="H238" s="225">
        <v>1</v>
      </c>
      <c r="I238" s="226"/>
      <c r="J238" s="227">
        <f>ROUND(I238*H238,2)</f>
        <v>0</v>
      </c>
      <c r="K238" s="223" t="s">
        <v>396</v>
      </c>
      <c r="L238" s="72"/>
      <c r="M238" s="228" t="s">
        <v>23</v>
      </c>
      <c r="N238" s="278" t="s">
        <v>46</v>
      </c>
      <c r="O238" s="279"/>
      <c r="P238" s="280">
        <f>O238*H238</f>
        <v>0</v>
      </c>
      <c r="Q238" s="280">
        <v>0</v>
      </c>
      <c r="R238" s="280">
        <f>Q238*H238</f>
        <v>0</v>
      </c>
      <c r="S238" s="280">
        <v>0</v>
      </c>
      <c r="T238" s="281">
        <f>S238*H238</f>
        <v>0</v>
      </c>
      <c r="AR238" s="23" t="s">
        <v>457</v>
      </c>
      <c r="AT238" s="23" t="s">
        <v>136</v>
      </c>
      <c r="AU238" s="23" t="s">
        <v>85</v>
      </c>
      <c r="AY238" s="23" t="s">
        <v>133</v>
      </c>
      <c r="BE238" s="232">
        <f>IF(N238="základní",J238,0)</f>
        <v>0</v>
      </c>
      <c r="BF238" s="232">
        <f>IF(N238="snížená",J238,0)</f>
        <v>0</v>
      </c>
      <c r="BG238" s="232">
        <f>IF(N238="zákl. přenesená",J238,0)</f>
        <v>0</v>
      </c>
      <c r="BH238" s="232">
        <f>IF(N238="sníž. přenesená",J238,0)</f>
        <v>0</v>
      </c>
      <c r="BI238" s="232">
        <f>IF(N238="nulová",J238,0)</f>
        <v>0</v>
      </c>
      <c r="BJ238" s="23" t="s">
        <v>83</v>
      </c>
      <c r="BK238" s="232">
        <f>ROUND(I238*H238,2)</f>
        <v>0</v>
      </c>
      <c r="BL238" s="23" t="s">
        <v>457</v>
      </c>
      <c r="BM238" s="23" t="s">
        <v>458</v>
      </c>
    </row>
    <row r="239" s="1" customFormat="1" ht="6.96" customHeight="1">
      <c r="B239" s="67"/>
      <c r="C239" s="68"/>
      <c r="D239" s="68"/>
      <c r="E239" s="68"/>
      <c r="F239" s="68"/>
      <c r="G239" s="68"/>
      <c r="H239" s="68"/>
      <c r="I239" s="166"/>
      <c r="J239" s="68"/>
      <c r="K239" s="68"/>
      <c r="L239" s="72"/>
    </row>
  </sheetData>
  <sheetProtection sheet="1" autoFilter="0" formatColumns="0" formatRows="0" objects="1" scenarios="1" spinCount="100000" saltValue="hQjQypGDhZDPnFxiqQKiNDjYhNFfS6g8jW8if3cH0rmH0JOFFNu0lEBQaOXoUdonPW6wtALhrUupNtoJV1l+VQ==" hashValue="ADK1Um+XRy4cMeGDr9N1qenMjxDlxHr3W0qNG3LmgIaZSmCCIXGzUXg8f9DuO8zvWB0ZukR5GKkJfHaA5BER2g==" algorithmName="SHA-512" password="CC35"/>
  <autoFilter ref="C87:K238"/>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92</v>
      </c>
      <c r="G1" s="139" t="s">
        <v>93</v>
      </c>
      <c r="H1" s="139"/>
      <c r="I1" s="140"/>
      <c r="J1" s="139" t="s">
        <v>94</v>
      </c>
      <c r="K1" s="138" t="s">
        <v>95</v>
      </c>
      <c r="L1" s="139" t="s">
        <v>96</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88</v>
      </c>
    </row>
    <row r="3" ht="6.96" customHeight="1">
      <c r="B3" s="24"/>
      <c r="C3" s="25"/>
      <c r="D3" s="25"/>
      <c r="E3" s="25"/>
      <c r="F3" s="25"/>
      <c r="G3" s="25"/>
      <c r="H3" s="25"/>
      <c r="I3" s="141"/>
      <c r="J3" s="25"/>
      <c r="K3" s="26"/>
      <c r="AT3" s="23" t="s">
        <v>85</v>
      </c>
    </row>
    <row r="4" ht="36.96" customHeight="1">
      <c r="B4" s="27"/>
      <c r="C4" s="28"/>
      <c r="D4" s="29" t="s">
        <v>97</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Rekonstrukce střešní krytiny na objektu MŠ Mozartova 9, Ostrava</v>
      </c>
      <c r="F7" s="39"/>
      <c r="G7" s="39"/>
      <c r="H7" s="39"/>
      <c r="I7" s="142"/>
      <c r="J7" s="28"/>
      <c r="K7" s="30"/>
    </row>
    <row r="8" s="1" customFormat="1">
      <c r="B8" s="46"/>
      <c r="C8" s="47"/>
      <c r="D8" s="39" t="s">
        <v>98</v>
      </c>
      <c r="E8" s="47"/>
      <c r="F8" s="47"/>
      <c r="G8" s="47"/>
      <c r="H8" s="47"/>
      <c r="I8" s="144"/>
      <c r="J8" s="47"/>
      <c r="K8" s="51"/>
    </row>
    <row r="9" s="1" customFormat="1" ht="36.96" customHeight="1">
      <c r="B9" s="46"/>
      <c r="C9" s="47"/>
      <c r="D9" s="47"/>
      <c r="E9" s="145" t="s">
        <v>459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21</v>
      </c>
      <c r="G11" s="47"/>
      <c r="H11" s="47"/>
      <c r="I11" s="146" t="s">
        <v>22</v>
      </c>
      <c r="J11" s="34" t="s">
        <v>23</v>
      </c>
      <c r="K11" s="51"/>
    </row>
    <row r="12" s="1" customFormat="1" ht="14.4" customHeight="1">
      <c r="B12" s="46"/>
      <c r="C12" s="47"/>
      <c r="D12" s="39" t="s">
        <v>24</v>
      </c>
      <c r="E12" s="47"/>
      <c r="F12" s="34" t="s">
        <v>25</v>
      </c>
      <c r="G12" s="47"/>
      <c r="H12" s="47"/>
      <c r="I12" s="146" t="s">
        <v>26</v>
      </c>
      <c r="J12" s="147" t="str">
        <f>'Rekapitulace stavby'!AN8</f>
        <v>27. 7. 2017</v>
      </c>
      <c r="K12" s="51"/>
    </row>
    <row r="13" s="1" customFormat="1" ht="21.84" customHeight="1">
      <c r="B13" s="46"/>
      <c r="C13" s="47"/>
      <c r="D13" s="33" t="s">
        <v>28</v>
      </c>
      <c r="E13" s="47"/>
      <c r="F13" s="41" t="s">
        <v>29</v>
      </c>
      <c r="G13" s="47"/>
      <c r="H13" s="47"/>
      <c r="I13" s="144"/>
      <c r="J13" s="47"/>
      <c r="K13" s="51"/>
    </row>
    <row r="14" s="1" customFormat="1" ht="14.4" customHeight="1">
      <c r="B14" s="46"/>
      <c r="C14" s="47"/>
      <c r="D14" s="39" t="s">
        <v>30</v>
      </c>
      <c r="E14" s="47"/>
      <c r="F14" s="47"/>
      <c r="G14" s="47"/>
      <c r="H14" s="47"/>
      <c r="I14" s="146" t="s">
        <v>31</v>
      </c>
      <c r="J14" s="34" t="s">
        <v>23</v>
      </c>
      <c r="K14" s="51"/>
    </row>
    <row r="15" s="1" customFormat="1" ht="18" customHeight="1">
      <c r="B15" s="46"/>
      <c r="C15" s="47"/>
      <c r="D15" s="47"/>
      <c r="E15" s="34" t="s">
        <v>32</v>
      </c>
      <c r="F15" s="47"/>
      <c r="G15" s="47"/>
      <c r="H15" s="47"/>
      <c r="I15" s="146" t="s">
        <v>33</v>
      </c>
      <c r="J15" s="34" t="s">
        <v>23</v>
      </c>
      <c r="K15" s="51"/>
    </row>
    <row r="16" s="1" customFormat="1" ht="6.96" customHeight="1">
      <c r="B16" s="46"/>
      <c r="C16" s="47"/>
      <c r="D16" s="47"/>
      <c r="E16" s="47"/>
      <c r="F16" s="47"/>
      <c r="G16" s="47"/>
      <c r="H16" s="47"/>
      <c r="I16" s="144"/>
      <c r="J16" s="47"/>
      <c r="K16" s="51"/>
    </row>
    <row r="17" s="1" customFormat="1" ht="14.4" customHeight="1">
      <c r="B17" s="46"/>
      <c r="C17" s="47"/>
      <c r="D17" s="39" t="s">
        <v>34</v>
      </c>
      <c r="E17" s="47"/>
      <c r="F17" s="47"/>
      <c r="G17" s="47"/>
      <c r="H17" s="47"/>
      <c r="I17" s="146"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33</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36</v>
      </c>
      <c r="E20" s="47"/>
      <c r="F20" s="47"/>
      <c r="G20" s="47"/>
      <c r="H20" s="47"/>
      <c r="I20" s="146" t="s">
        <v>31</v>
      </c>
      <c r="J20" s="34" t="s">
        <v>23</v>
      </c>
      <c r="K20" s="51"/>
    </row>
    <row r="21" s="1" customFormat="1" ht="18" customHeight="1">
      <c r="B21" s="46"/>
      <c r="C21" s="47"/>
      <c r="D21" s="47"/>
      <c r="E21" s="34" t="s">
        <v>37</v>
      </c>
      <c r="F21" s="47"/>
      <c r="G21" s="47"/>
      <c r="H21" s="47"/>
      <c r="I21" s="146" t="s">
        <v>33</v>
      </c>
      <c r="J21" s="34" t="s">
        <v>23</v>
      </c>
      <c r="K21" s="51"/>
    </row>
    <row r="22" s="1" customFormat="1" ht="6.96" customHeight="1">
      <c r="B22" s="46"/>
      <c r="C22" s="47"/>
      <c r="D22" s="47"/>
      <c r="E22" s="47"/>
      <c r="F22" s="47"/>
      <c r="G22" s="47"/>
      <c r="H22" s="47"/>
      <c r="I22" s="144"/>
      <c r="J22" s="47"/>
      <c r="K22" s="51"/>
    </row>
    <row r="23" s="1" customFormat="1" ht="14.4" customHeight="1">
      <c r="B23" s="46"/>
      <c r="C23" s="47"/>
      <c r="D23" s="39" t="s">
        <v>39</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ROUND(J84,2)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ROUND(SUM(BE84:BE195), 2)</f>
        <v>0</v>
      </c>
      <c r="G30" s="47"/>
      <c r="H30" s="47"/>
      <c r="I30" s="158">
        <v>0.20999999999999999</v>
      </c>
      <c r="J30" s="157">
        <f>ROUND(ROUND((SUM(BE84:BE195)), 2)*I30, 2)</f>
        <v>0</v>
      </c>
      <c r="K30" s="51"/>
    </row>
    <row r="31" s="1" customFormat="1" ht="14.4" customHeight="1">
      <c r="B31" s="46"/>
      <c r="C31" s="47"/>
      <c r="D31" s="47"/>
      <c r="E31" s="55" t="s">
        <v>47</v>
      </c>
      <c r="F31" s="157">
        <f>ROUND(SUM(BF84:BF195), 2)</f>
        <v>0</v>
      </c>
      <c r="G31" s="47"/>
      <c r="H31" s="47"/>
      <c r="I31" s="158">
        <v>0.14999999999999999</v>
      </c>
      <c r="J31" s="157">
        <f>ROUND(ROUND((SUM(BF84:BF195)), 2)*I31, 2)</f>
        <v>0</v>
      </c>
      <c r="K31" s="51"/>
    </row>
    <row r="32" hidden="1" s="1" customFormat="1" ht="14.4" customHeight="1">
      <c r="B32" s="46"/>
      <c r="C32" s="47"/>
      <c r="D32" s="47"/>
      <c r="E32" s="55" t="s">
        <v>48</v>
      </c>
      <c r="F32" s="157">
        <f>ROUND(SUM(BG84:BG195), 2)</f>
        <v>0</v>
      </c>
      <c r="G32" s="47"/>
      <c r="H32" s="47"/>
      <c r="I32" s="158">
        <v>0.20999999999999999</v>
      </c>
      <c r="J32" s="157">
        <v>0</v>
      </c>
      <c r="K32" s="51"/>
    </row>
    <row r="33" hidden="1" s="1" customFormat="1" ht="14.4" customHeight="1">
      <c r="B33" s="46"/>
      <c r="C33" s="47"/>
      <c r="D33" s="47"/>
      <c r="E33" s="55" t="s">
        <v>49</v>
      </c>
      <c r="F33" s="157">
        <f>ROUND(SUM(BH84:BH195), 2)</f>
        <v>0</v>
      </c>
      <c r="G33" s="47"/>
      <c r="H33" s="47"/>
      <c r="I33" s="158">
        <v>0.14999999999999999</v>
      </c>
      <c r="J33" s="157">
        <v>0</v>
      </c>
      <c r="K33" s="51"/>
    </row>
    <row r="34" hidden="1" s="1" customFormat="1" ht="14.4" customHeight="1">
      <c r="B34" s="46"/>
      <c r="C34" s="47"/>
      <c r="D34" s="47"/>
      <c r="E34" s="55" t="s">
        <v>50</v>
      </c>
      <c r="F34" s="157">
        <f>ROUND(SUM(BI84:BI195),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29" t="s">
        <v>100</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Rekonstrukce střešní krytiny na objektu MŠ Mozartova 9, Ostrava</v>
      </c>
      <c r="F45" s="39"/>
      <c r="G45" s="39"/>
      <c r="H45" s="39"/>
      <c r="I45" s="144"/>
      <c r="J45" s="47"/>
      <c r="K45" s="51"/>
    </row>
    <row r="46" s="1" customFormat="1" ht="14.4" customHeight="1">
      <c r="B46" s="46"/>
      <c r="C46" s="39" t="s">
        <v>98</v>
      </c>
      <c r="D46" s="47"/>
      <c r="E46" s="47"/>
      <c r="F46" s="47"/>
      <c r="G46" s="47"/>
      <c r="H46" s="47"/>
      <c r="I46" s="144"/>
      <c r="J46" s="47"/>
      <c r="K46" s="51"/>
    </row>
    <row r="47" s="1" customFormat="1" ht="17.25" customHeight="1">
      <c r="B47" s="46"/>
      <c r="C47" s="47"/>
      <c r="D47" s="47"/>
      <c r="E47" s="145" t="str">
        <f>E9</f>
        <v>176072 - Vedlejší střecha</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Ostrava</v>
      </c>
      <c r="G49" s="47"/>
      <c r="H49" s="47"/>
      <c r="I49" s="146" t="s">
        <v>26</v>
      </c>
      <c r="J49" s="147" t="str">
        <f>IF(J12="","",J12)</f>
        <v>27. 7. 2017</v>
      </c>
      <c r="K49" s="51"/>
    </row>
    <row r="50" s="1" customFormat="1" ht="6.96" customHeight="1">
      <c r="B50" s="46"/>
      <c r="C50" s="47"/>
      <c r="D50" s="47"/>
      <c r="E50" s="47"/>
      <c r="F50" s="47"/>
      <c r="G50" s="47"/>
      <c r="H50" s="47"/>
      <c r="I50" s="144"/>
      <c r="J50" s="47"/>
      <c r="K50" s="51"/>
    </row>
    <row r="51" s="1" customFormat="1">
      <c r="B51" s="46"/>
      <c r="C51" s="39" t="s">
        <v>30</v>
      </c>
      <c r="D51" s="47"/>
      <c r="E51" s="47"/>
      <c r="F51" s="34" t="str">
        <f>E15</f>
        <v>Statutární město Ostrava</v>
      </c>
      <c r="G51" s="47"/>
      <c r="H51" s="47"/>
      <c r="I51" s="146" t="s">
        <v>36</v>
      </c>
      <c r="J51" s="44" t="str">
        <f>E21</f>
        <v>ing.arch.,et.ing. Jan Fridrich</v>
      </c>
      <c r="K51" s="51"/>
    </row>
    <row r="52" s="1" customFormat="1" ht="14.4" customHeight="1">
      <c r="B52" s="46"/>
      <c r="C52" s="39" t="s">
        <v>34</v>
      </c>
      <c r="D52" s="47"/>
      <c r="E52" s="47"/>
      <c r="F52" s="34"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101</v>
      </c>
      <c r="D54" s="159"/>
      <c r="E54" s="159"/>
      <c r="F54" s="159"/>
      <c r="G54" s="159"/>
      <c r="H54" s="159"/>
      <c r="I54" s="173"/>
      <c r="J54" s="174" t="s">
        <v>102</v>
      </c>
      <c r="K54" s="175"/>
    </row>
    <row r="55" s="1" customFormat="1" ht="10.32" customHeight="1">
      <c r="B55" s="46"/>
      <c r="C55" s="47"/>
      <c r="D55" s="47"/>
      <c r="E55" s="47"/>
      <c r="F55" s="47"/>
      <c r="G55" s="47"/>
      <c r="H55" s="47"/>
      <c r="I55" s="144"/>
      <c r="J55" s="47"/>
      <c r="K55" s="51"/>
    </row>
    <row r="56" s="1" customFormat="1" ht="29.28" customHeight="1">
      <c r="B56" s="46"/>
      <c r="C56" s="176" t="s">
        <v>103</v>
      </c>
      <c r="D56" s="47"/>
      <c r="E56" s="47"/>
      <c r="F56" s="47"/>
      <c r="G56" s="47"/>
      <c r="H56" s="47"/>
      <c r="I56" s="144"/>
      <c r="J56" s="155">
        <f>J84</f>
        <v>0</v>
      </c>
      <c r="K56" s="51"/>
      <c r="AU56" s="23" t="s">
        <v>104</v>
      </c>
    </row>
    <row r="57" s="7" customFormat="1" ht="24.96" customHeight="1">
      <c r="B57" s="177"/>
      <c r="C57" s="178"/>
      <c r="D57" s="179" t="s">
        <v>105</v>
      </c>
      <c r="E57" s="180"/>
      <c r="F57" s="180"/>
      <c r="G57" s="180"/>
      <c r="H57" s="180"/>
      <c r="I57" s="181"/>
      <c r="J57" s="182">
        <f>J85</f>
        <v>0</v>
      </c>
      <c r="K57" s="183"/>
    </row>
    <row r="58" s="8" customFormat="1" ht="19.92" customHeight="1">
      <c r="B58" s="184"/>
      <c r="C58" s="185"/>
      <c r="D58" s="186" t="s">
        <v>107</v>
      </c>
      <c r="E58" s="187"/>
      <c r="F58" s="187"/>
      <c r="G58" s="187"/>
      <c r="H58" s="187"/>
      <c r="I58" s="188"/>
      <c r="J58" s="189">
        <f>J86</f>
        <v>0</v>
      </c>
      <c r="K58" s="190"/>
    </row>
    <row r="59" s="7" customFormat="1" ht="24.96" customHeight="1">
      <c r="B59" s="177"/>
      <c r="C59" s="178"/>
      <c r="D59" s="179" t="s">
        <v>108</v>
      </c>
      <c r="E59" s="180"/>
      <c r="F59" s="180"/>
      <c r="G59" s="180"/>
      <c r="H59" s="180"/>
      <c r="I59" s="181"/>
      <c r="J59" s="182">
        <f>J96</f>
        <v>0</v>
      </c>
      <c r="K59" s="183"/>
    </row>
    <row r="60" s="8" customFormat="1" ht="19.92" customHeight="1">
      <c r="B60" s="184"/>
      <c r="C60" s="185"/>
      <c r="D60" s="186" t="s">
        <v>109</v>
      </c>
      <c r="E60" s="187"/>
      <c r="F60" s="187"/>
      <c r="G60" s="187"/>
      <c r="H60" s="187"/>
      <c r="I60" s="188"/>
      <c r="J60" s="189">
        <f>J97</f>
        <v>0</v>
      </c>
      <c r="K60" s="190"/>
    </row>
    <row r="61" s="8" customFormat="1" ht="19.92" customHeight="1">
      <c r="B61" s="184"/>
      <c r="C61" s="185"/>
      <c r="D61" s="186" t="s">
        <v>110</v>
      </c>
      <c r="E61" s="187"/>
      <c r="F61" s="187"/>
      <c r="G61" s="187"/>
      <c r="H61" s="187"/>
      <c r="I61" s="188"/>
      <c r="J61" s="189">
        <f>J149</f>
        <v>0</v>
      </c>
      <c r="K61" s="190"/>
    </row>
    <row r="62" s="8" customFormat="1" ht="19.92" customHeight="1">
      <c r="B62" s="184"/>
      <c r="C62" s="185"/>
      <c r="D62" s="186" t="s">
        <v>111</v>
      </c>
      <c r="E62" s="187"/>
      <c r="F62" s="187"/>
      <c r="G62" s="187"/>
      <c r="H62" s="187"/>
      <c r="I62" s="188"/>
      <c r="J62" s="189">
        <f>J172</f>
        <v>0</v>
      </c>
      <c r="K62" s="190"/>
    </row>
    <row r="63" s="8" customFormat="1" ht="19.92" customHeight="1">
      <c r="B63" s="184"/>
      <c r="C63" s="185"/>
      <c r="D63" s="186" t="s">
        <v>112</v>
      </c>
      <c r="E63" s="187"/>
      <c r="F63" s="187"/>
      <c r="G63" s="187"/>
      <c r="H63" s="187"/>
      <c r="I63" s="188"/>
      <c r="J63" s="189">
        <f>J179</f>
        <v>0</v>
      </c>
      <c r="K63" s="190"/>
    </row>
    <row r="64" s="8" customFormat="1" ht="19.92" customHeight="1">
      <c r="B64" s="184"/>
      <c r="C64" s="185"/>
      <c r="D64" s="186" t="s">
        <v>114</v>
      </c>
      <c r="E64" s="187"/>
      <c r="F64" s="187"/>
      <c r="G64" s="187"/>
      <c r="H64" s="187"/>
      <c r="I64" s="188"/>
      <c r="J64" s="189">
        <f>J185</f>
        <v>0</v>
      </c>
      <c r="K64" s="190"/>
    </row>
    <row r="65" s="1" customFormat="1" ht="21.84" customHeight="1">
      <c r="B65" s="46"/>
      <c r="C65" s="47"/>
      <c r="D65" s="47"/>
      <c r="E65" s="47"/>
      <c r="F65" s="47"/>
      <c r="G65" s="47"/>
      <c r="H65" s="47"/>
      <c r="I65" s="144"/>
      <c r="J65" s="47"/>
      <c r="K65" s="51"/>
    </row>
    <row r="66" s="1" customFormat="1" ht="6.96" customHeight="1">
      <c r="B66" s="67"/>
      <c r="C66" s="68"/>
      <c r="D66" s="68"/>
      <c r="E66" s="68"/>
      <c r="F66" s="68"/>
      <c r="G66" s="68"/>
      <c r="H66" s="68"/>
      <c r="I66" s="166"/>
      <c r="J66" s="68"/>
      <c r="K66" s="69"/>
    </row>
    <row r="70" s="1" customFormat="1" ht="6.96" customHeight="1">
      <c r="B70" s="70"/>
      <c r="C70" s="71"/>
      <c r="D70" s="71"/>
      <c r="E70" s="71"/>
      <c r="F70" s="71"/>
      <c r="G70" s="71"/>
      <c r="H70" s="71"/>
      <c r="I70" s="169"/>
      <c r="J70" s="71"/>
      <c r="K70" s="71"/>
      <c r="L70" s="72"/>
    </row>
    <row r="71" s="1" customFormat="1" ht="36.96" customHeight="1">
      <c r="B71" s="46"/>
      <c r="C71" s="73" t="s">
        <v>117</v>
      </c>
      <c r="D71" s="74"/>
      <c r="E71" s="74"/>
      <c r="F71" s="74"/>
      <c r="G71" s="74"/>
      <c r="H71" s="74"/>
      <c r="I71" s="191"/>
      <c r="J71" s="74"/>
      <c r="K71" s="74"/>
      <c r="L71" s="72"/>
    </row>
    <row r="72" s="1" customFormat="1" ht="6.96" customHeight="1">
      <c r="B72" s="46"/>
      <c r="C72" s="74"/>
      <c r="D72" s="74"/>
      <c r="E72" s="74"/>
      <c r="F72" s="74"/>
      <c r="G72" s="74"/>
      <c r="H72" s="74"/>
      <c r="I72" s="191"/>
      <c r="J72" s="74"/>
      <c r="K72" s="74"/>
      <c r="L72" s="72"/>
    </row>
    <row r="73" s="1" customFormat="1" ht="14.4" customHeight="1">
      <c r="B73" s="46"/>
      <c r="C73" s="76" t="s">
        <v>18</v>
      </c>
      <c r="D73" s="74"/>
      <c r="E73" s="74"/>
      <c r="F73" s="74"/>
      <c r="G73" s="74"/>
      <c r="H73" s="74"/>
      <c r="I73" s="191"/>
      <c r="J73" s="74"/>
      <c r="K73" s="74"/>
      <c r="L73" s="72"/>
    </row>
    <row r="74" s="1" customFormat="1" ht="16.5" customHeight="1">
      <c r="B74" s="46"/>
      <c r="C74" s="74"/>
      <c r="D74" s="74"/>
      <c r="E74" s="192" t="str">
        <f>E7</f>
        <v>Rekonstrukce střešní krytiny na objektu MŠ Mozartova 9, Ostrava</v>
      </c>
      <c r="F74" s="76"/>
      <c r="G74" s="76"/>
      <c r="H74" s="76"/>
      <c r="I74" s="191"/>
      <c r="J74" s="74"/>
      <c r="K74" s="74"/>
      <c r="L74" s="72"/>
    </row>
    <row r="75" s="1" customFormat="1" ht="14.4" customHeight="1">
      <c r="B75" s="46"/>
      <c r="C75" s="76" t="s">
        <v>98</v>
      </c>
      <c r="D75" s="74"/>
      <c r="E75" s="74"/>
      <c r="F75" s="74"/>
      <c r="G75" s="74"/>
      <c r="H75" s="74"/>
      <c r="I75" s="191"/>
      <c r="J75" s="74"/>
      <c r="K75" s="74"/>
      <c r="L75" s="72"/>
    </row>
    <row r="76" s="1" customFormat="1" ht="17.25" customHeight="1">
      <c r="B76" s="46"/>
      <c r="C76" s="74"/>
      <c r="D76" s="74"/>
      <c r="E76" s="82" t="str">
        <f>E9</f>
        <v>176072 - Vedlejší střecha</v>
      </c>
      <c r="F76" s="74"/>
      <c r="G76" s="74"/>
      <c r="H76" s="74"/>
      <c r="I76" s="191"/>
      <c r="J76" s="74"/>
      <c r="K76" s="74"/>
      <c r="L76" s="72"/>
    </row>
    <row r="77" s="1" customFormat="1" ht="6.96" customHeight="1">
      <c r="B77" s="46"/>
      <c r="C77" s="74"/>
      <c r="D77" s="74"/>
      <c r="E77" s="74"/>
      <c r="F77" s="74"/>
      <c r="G77" s="74"/>
      <c r="H77" s="74"/>
      <c r="I77" s="191"/>
      <c r="J77" s="74"/>
      <c r="K77" s="74"/>
      <c r="L77" s="72"/>
    </row>
    <row r="78" s="1" customFormat="1" ht="18" customHeight="1">
      <c r="B78" s="46"/>
      <c r="C78" s="76" t="s">
        <v>24</v>
      </c>
      <c r="D78" s="74"/>
      <c r="E78" s="74"/>
      <c r="F78" s="193" t="str">
        <f>F12</f>
        <v>Ostrava</v>
      </c>
      <c r="G78" s="74"/>
      <c r="H78" s="74"/>
      <c r="I78" s="194" t="s">
        <v>26</v>
      </c>
      <c r="J78" s="85" t="str">
        <f>IF(J12="","",J12)</f>
        <v>27. 7. 2017</v>
      </c>
      <c r="K78" s="74"/>
      <c r="L78" s="72"/>
    </row>
    <row r="79" s="1" customFormat="1" ht="6.96" customHeight="1">
      <c r="B79" s="46"/>
      <c r="C79" s="74"/>
      <c r="D79" s="74"/>
      <c r="E79" s="74"/>
      <c r="F79" s="74"/>
      <c r="G79" s="74"/>
      <c r="H79" s="74"/>
      <c r="I79" s="191"/>
      <c r="J79" s="74"/>
      <c r="K79" s="74"/>
      <c r="L79" s="72"/>
    </row>
    <row r="80" s="1" customFormat="1">
      <c r="B80" s="46"/>
      <c r="C80" s="76" t="s">
        <v>30</v>
      </c>
      <c r="D80" s="74"/>
      <c r="E80" s="74"/>
      <c r="F80" s="193" t="str">
        <f>E15</f>
        <v>Statutární město Ostrava</v>
      </c>
      <c r="G80" s="74"/>
      <c r="H80" s="74"/>
      <c r="I80" s="194" t="s">
        <v>36</v>
      </c>
      <c r="J80" s="193" t="str">
        <f>E21</f>
        <v>ing.arch.,et.ing. Jan Fridrich</v>
      </c>
      <c r="K80" s="74"/>
      <c r="L80" s="72"/>
    </row>
    <row r="81" s="1" customFormat="1" ht="14.4" customHeight="1">
      <c r="B81" s="46"/>
      <c r="C81" s="76" t="s">
        <v>34</v>
      </c>
      <c r="D81" s="74"/>
      <c r="E81" s="74"/>
      <c r="F81" s="193" t="str">
        <f>IF(E18="","",E18)</f>
        <v/>
      </c>
      <c r="G81" s="74"/>
      <c r="H81" s="74"/>
      <c r="I81" s="191"/>
      <c r="J81" s="74"/>
      <c r="K81" s="74"/>
      <c r="L81" s="72"/>
    </row>
    <row r="82" s="1" customFormat="1" ht="10.32" customHeight="1">
      <c r="B82" s="46"/>
      <c r="C82" s="74"/>
      <c r="D82" s="74"/>
      <c r="E82" s="74"/>
      <c r="F82" s="74"/>
      <c r="G82" s="74"/>
      <c r="H82" s="74"/>
      <c r="I82" s="191"/>
      <c r="J82" s="74"/>
      <c r="K82" s="74"/>
      <c r="L82" s="72"/>
    </row>
    <row r="83" s="9" customFormat="1" ht="29.28" customHeight="1">
      <c r="B83" s="195"/>
      <c r="C83" s="196" t="s">
        <v>118</v>
      </c>
      <c r="D83" s="197" t="s">
        <v>60</v>
      </c>
      <c r="E83" s="197" t="s">
        <v>56</v>
      </c>
      <c r="F83" s="197" t="s">
        <v>119</v>
      </c>
      <c r="G83" s="197" t="s">
        <v>120</v>
      </c>
      <c r="H83" s="197" t="s">
        <v>121</v>
      </c>
      <c r="I83" s="198" t="s">
        <v>122</v>
      </c>
      <c r="J83" s="197" t="s">
        <v>102</v>
      </c>
      <c r="K83" s="199" t="s">
        <v>123</v>
      </c>
      <c r="L83" s="200"/>
      <c r="M83" s="102" t="s">
        <v>124</v>
      </c>
      <c r="N83" s="103" t="s">
        <v>45</v>
      </c>
      <c r="O83" s="103" t="s">
        <v>125</v>
      </c>
      <c r="P83" s="103" t="s">
        <v>126</v>
      </c>
      <c r="Q83" s="103" t="s">
        <v>127</v>
      </c>
      <c r="R83" s="103" t="s">
        <v>128</v>
      </c>
      <c r="S83" s="103" t="s">
        <v>129</v>
      </c>
      <c r="T83" s="104" t="s">
        <v>130</v>
      </c>
    </row>
    <row r="84" s="1" customFormat="1" ht="29.28" customHeight="1">
      <c r="B84" s="46"/>
      <c r="C84" s="108" t="s">
        <v>103</v>
      </c>
      <c r="D84" s="74"/>
      <c r="E84" s="74"/>
      <c r="F84" s="74"/>
      <c r="G84" s="74"/>
      <c r="H84" s="74"/>
      <c r="I84" s="191"/>
      <c r="J84" s="201">
        <f>BK84</f>
        <v>0</v>
      </c>
      <c r="K84" s="74"/>
      <c r="L84" s="72"/>
      <c r="M84" s="105"/>
      <c r="N84" s="106"/>
      <c r="O84" s="106"/>
      <c r="P84" s="202">
        <f>P85+P96</f>
        <v>0</v>
      </c>
      <c r="Q84" s="106"/>
      <c r="R84" s="202">
        <f>R85+R96</f>
        <v>5.123707350000001</v>
      </c>
      <c r="S84" s="106"/>
      <c r="T84" s="203">
        <f>T85+T96</f>
        <v>5.1273539999999995</v>
      </c>
      <c r="AT84" s="23" t="s">
        <v>74</v>
      </c>
      <c r="AU84" s="23" t="s">
        <v>104</v>
      </c>
      <c r="BK84" s="204">
        <f>BK85+BK96</f>
        <v>0</v>
      </c>
    </row>
    <row r="85" s="10" customFormat="1" ht="37.44" customHeight="1">
      <c r="B85" s="205"/>
      <c r="C85" s="206"/>
      <c r="D85" s="207" t="s">
        <v>74</v>
      </c>
      <c r="E85" s="208" t="s">
        <v>131</v>
      </c>
      <c r="F85" s="208" t="s">
        <v>132</v>
      </c>
      <c r="G85" s="206"/>
      <c r="H85" s="206"/>
      <c r="I85" s="209"/>
      <c r="J85" s="210">
        <f>BK85</f>
        <v>0</v>
      </c>
      <c r="K85" s="206"/>
      <c r="L85" s="211"/>
      <c r="M85" s="212"/>
      <c r="N85" s="213"/>
      <c r="O85" s="213"/>
      <c r="P85" s="214">
        <f>P86</f>
        <v>0</v>
      </c>
      <c r="Q85" s="213"/>
      <c r="R85" s="214">
        <f>R86</f>
        <v>0</v>
      </c>
      <c r="S85" s="213"/>
      <c r="T85" s="215">
        <f>T86</f>
        <v>0</v>
      </c>
      <c r="AR85" s="216" t="s">
        <v>83</v>
      </c>
      <c r="AT85" s="217" t="s">
        <v>74</v>
      </c>
      <c r="AU85" s="217" t="s">
        <v>75</v>
      </c>
      <c r="AY85" s="216" t="s">
        <v>133</v>
      </c>
      <c r="BK85" s="218">
        <f>BK86</f>
        <v>0</v>
      </c>
    </row>
    <row r="86" s="10" customFormat="1" ht="19.92" customHeight="1">
      <c r="B86" s="205"/>
      <c r="C86" s="206"/>
      <c r="D86" s="207" t="s">
        <v>74</v>
      </c>
      <c r="E86" s="219" t="s">
        <v>160</v>
      </c>
      <c r="F86" s="219" t="s">
        <v>161</v>
      </c>
      <c r="G86" s="206"/>
      <c r="H86" s="206"/>
      <c r="I86" s="209"/>
      <c r="J86" s="220">
        <f>BK86</f>
        <v>0</v>
      </c>
      <c r="K86" s="206"/>
      <c r="L86" s="211"/>
      <c r="M86" s="212"/>
      <c r="N86" s="213"/>
      <c r="O86" s="213"/>
      <c r="P86" s="214">
        <f>SUM(P87:P95)</f>
        <v>0</v>
      </c>
      <c r="Q86" s="213"/>
      <c r="R86" s="214">
        <f>SUM(R87:R95)</f>
        <v>0</v>
      </c>
      <c r="S86" s="213"/>
      <c r="T86" s="215">
        <f>SUM(T87:T95)</f>
        <v>0</v>
      </c>
      <c r="AR86" s="216" t="s">
        <v>83</v>
      </c>
      <c r="AT86" s="217" t="s">
        <v>74</v>
      </c>
      <c r="AU86" s="217" t="s">
        <v>83</v>
      </c>
      <c r="AY86" s="216" t="s">
        <v>133</v>
      </c>
      <c r="BK86" s="218">
        <f>SUM(BK87:BK95)</f>
        <v>0</v>
      </c>
    </row>
    <row r="87" s="1" customFormat="1" ht="25.5" customHeight="1">
      <c r="B87" s="46"/>
      <c r="C87" s="221" t="s">
        <v>83</v>
      </c>
      <c r="D87" s="221" t="s">
        <v>136</v>
      </c>
      <c r="E87" s="222" t="s">
        <v>162</v>
      </c>
      <c r="F87" s="223" t="s">
        <v>163</v>
      </c>
      <c r="G87" s="224" t="s">
        <v>164</v>
      </c>
      <c r="H87" s="225">
        <v>5.1269999999999998</v>
      </c>
      <c r="I87" s="226"/>
      <c r="J87" s="227">
        <f>ROUND(I87*H87,2)</f>
        <v>0</v>
      </c>
      <c r="K87" s="223" t="s">
        <v>140</v>
      </c>
      <c r="L87" s="72"/>
      <c r="M87" s="228" t="s">
        <v>23</v>
      </c>
      <c r="N87" s="229" t="s">
        <v>46</v>
      </c>
      <c r="O87" s="47"/>
      <c r="P87" s="230">
        <f>O87*H87</f>
        <v>0</v>
      </c>
      <c r="Q87" s="230">
        <v>0</v>
      </c>
      <c r="R87" s="230">
        <f>Q87*H87</f>
        <v>0</v>
      </c>
      <c r="S87" s="230">
        <v>0</v>
      </c>
      <c r="T87" s="231">
        <f>S87*H87</f>
        <v>0</v>
      </c>
      <c r="AR87" s="23" t="s">
        <v>141</v>
      </c>
      <c r="AT87" s="23" t="s">
        <v>136</v>
      </c>
      <c r="AU87" s="23" t="s">
        <v>85</v>
      </c>
      <c r="AY87" s="23" t="s">
        <v>133</v>
      </c>
      <c r="BE87" s="232">
        <f>IF(N87="základní",J87,0)</f>
        <v>0</v>
      </c>
      <c r="BF87" s="232">
        <f>IF(N87="snížená",J87,0)</f>
        <v>0</v>
      </c>
      <c r="BG87" s="232">
        <f>IF(N87="zákl. přenesená",J87,0)</f>
        <v>0</v>
      </c>
      <c r="BH87" s="232">
        <f>IF(N87="sníž. přenesená",J87,0)</f>
        <v>0</v>
      </c>
      <c r="BI87" s="232">
        <f>IF(N87="nulová",J87,0)</f>
        <v>0</v>
      </c>
      <c r="BJ87" s="23" t="s">
        <v>83</v>
      </c>
      <c r="BK87" s="232">
        <f>ROUND(I87*H87,2)</f>
        <v>0</v>
      </c>
      <c r="BL87" s="23" t="s">
        <v>141</v>
      </c>
      <c r="BM87" s="23" t="s">
        <v>460</v>
      </c>
    </row>
    <row r="88" s="1" customFormat="1">
      <c r="B88" s="46"/>
      <c r="C88" s="74"/>
      <c r="D88" s="233" t="s">
        <v>143</v>
      </c>
      <c r="E88" s="74"/>
      <c r="F88" s="234" t="s">
        <v>166</v>
      </c>
      <c r="G88" s="74"/>
      <c r="H88" s="74"/>
      <c r="I88" s="191"/>
      <c r="J88" s="74"/>
      <c r="K88" s="74"/>
      <c r="L88" s="72"/>
      <c r="M88" s="235"/>
      <c r="N88" s="47"/>
      <c r="O88" s="47"/>
      <c r="P88" s="47"/>
      <c r="Q88" s="47"/>
      <c r="R88" s="47"/>
      <c r="S88" s="47"/>
      <c r="T88" s="95"/>
      <c r="AT88" s="23" t="s">
        <v>143</v>
      </c>
      <c r="AU88" s="23" t="s">
        <v>85</v>
      </c>
    </row>
    <row r="89" s="1" customFormat="1" ht="25.5" customHeight="1">
      <c r="B89" s="46"/>
      <c r="C89" s="221" t="s">
        <v>85</v>
      </c>
      <c r="D89" s="221" t="s">
        <v>136</v>
      </c>
      <c r="E89" s="222" t="s">
        <v>169</v>
      </c>
      <c r="F89" s="223" t="s">
        <v>170</v>
      </c>
      <c r="G89" s="224" t="s">
        <v>164</v>
      </c>
      <c r="H89" s="225">
        <v>97.412999999999997</v>
      </c>
      <c r="I89" s="226"/>
      <c r="J89" s="227">
        <f>ROUND(I89*H89,2)</f>
        <v>0</v>
      </c>
      <c r="K89" s="223" t="s">
        <v>140</v>
      </c>
      <c r="L89" s="72"/>
      <c r="M89" s="228" t="s">
        <v>23</v>
      </c>
      <c r="N89" s="229" t="s">
        <v>46</v>
      </c>
      <c r="O89" s="47"/>
      <c r="P89" s="230">
        <f>O89*H89</f>
        <v>0</v>
      </c>
      <c r="Q89" s="230">
        <v>0</v>
      </c>
      <c r="R89" s="230">
        <f>Q89*H89</f>
        <v>0</v>
      </c>
      <c r="S89" s="230">
        <v>0</v>
      </c>
      <c r="T89" s="231">
        <f>S89*H89</f>
        <v>0</v>
      </c>
      <c r="AR89" s="23" t="s">
        <v>141</v>
      </c>
      <c r="AT89" s="23" t="s">
        <v>136</v>
      </c>
      <c r="AU89" s="23" t="s">
        <v>85</v>
      </c>
      <c r="AY89" s="23" t="s">
        <v>133</v>
      </c>
      <c r="BE89" s="232">
        <f>IF(N89="základní",J89,0)</f>
        <v>0</v>
      </c>
      <c r="BF89" s="232">
        <f>IF(N89="snížená",J89,0)</f>
        <v>0</v>
      </c>
      <c r="BG89" s="232">
        <f>IF(N89="zákl. přenesená",J89,0)</f>
        <v>0</v>
      </c>
      <c r="BH89" s="232">
        <f>IF(N89="sníž. přenesená",J89,0)</f>
        <v>0</v>
      </c>
      <c r="BI89" s="232">
        <f>IF(N89="nulová",J89,0)</f>
        <v>0</v>
      </c>
      <c r="BJ89" s="23" t="s">
        <v>83</v>
      </c>
      <c r="BK89" s="232">
        <f>ROUND(I89*H89,2)</f>
        <v>0</v>
      </c>
      <c r="BL89" s="23" t="s">
        <v>141</v>
      </c>
      <c r="BM89" s="23" t="s">
        <v>461</v>
      </c>
    </row>
    <row r="90" s="1" customFormat="1">
      <c r="B90" s="46"/>
      <c r="C90" s="74"/>
      <c r="D90" s="233" t="s">
        <v>143</v>
      </c>
      <c r="E90" s="74"/>
      <c r="F90" s="234" t="s">
        <v>172</v>
      </c>
      <c r="G90" s="74"/>
      <c r="H90" s="74"/>
      <c r="I90" s="191"/>
      <c r="J90" s="74"/>
      <c r="K90" s="74"/>
      <c r="L90" s="72"/>
      <c r="M90" s="235"/>
      <c r="N90" s="47"/>
      <c r="O90" s="47"/>
      <c r="P90" s="47"/>
      <c r="Q90" s="47"/>
      <c r="R90" s="47"/>
      <c r="S90" s="47"/>
      <c r="T90" s="95"/>
      <c r="AT90" s="23" t="s">
        <v>143</v>
      </c>
      <c r="AU90" s="23" t="s">
        <v>85</v>
      </c>
    </row>
    <row r="91" s="11" customFormat="1">
      <c r="B91" s="236"/>
      <c r="C91" s="237"/>
      <c r="D91" s="233" t="s">
        <v>145</v>
      </c>
      <c r="E91" s="238" t="s">
        <v>23</v>
      </c>
      <c r="F91" s="239" t="s">
        <v>462</v>
      </c>
      <c r="G91" s="237"/>
      <c r="H91" s="240">
        <v>97.412999999999997</v>
      </c>
      <c r="I91" s="241"/>
      <c r="J91" s="237"/>
      <c r="K91" s="237"/>
      <c r="L91" s="242"/>
      <c r="M91" s="243"/>
      <c r="N91" s="244"/>
      <c r="O91" s="244"/>
      <c r="P91" s="244"/>
      <c r="Q91" s="244"/>
      <c r="R91" s="244"/>
      <c r="S91" s="244"/>
      <c r="T91" s="245"/>
      <c r="AT91" s="246" t="s">
        <v>145</v>
      </c>
      <c r="AU91" s="246" t="s">
        <v>85</v>
      </c>
      <c r="AV91" s="11" t="s">
        <v>85</v>
      </c>
      <c r="AW91" s="11" t="s">
        <v>38</v>
      </c>
      <c r="AX91" s="11" t="s">
        <v>83</v>
      </c>
      <c r="AY91" s="246" t="s">
        <v>133</v>
      </c>
    </row>
    <row r="92" s="1" customFormat="1" ht="25.5" customHeight="1">
      <c r="B92" s="46"/>
      <c r="C92" s="221" t="s">
        <v>153</v>
      </c>
      <c r="D92" s="221" t="s">
        <v>136</v>
      </c>
      <c r="E92" s="222" t="s">
        <v>174</v>
      </c>
      <c r="F92" s="223" t="s">
        <v>175</v>
      </c>
      <c r="G92" s="224" t="s">
        <v>164</v>
      </c>
      <c r="H92" s="225">
        <v>5.1269999999999998</v>
      </c>
      <c r="I92" s="226"/>
      <c r="J92" s="227">
        <f>ROUND(I92*H92,2)</f>
        <v>0</v>
      </c>
      <c r="K92" s="223" t="s">
        <v>140</v>
      </c>
      <c r="L92" s="72"/>
      <c r="M92" s="228" t="s">
        <v>23</v>
      </c>
      <c r="N92" s="229" t="s">
        <v>46</v>
      </c>
      <c r="O92" s="47"/>
      <c r="P92" s="230">
        <f>O92*H92</f>
        <v>0</v>
      </c>
      <c r="Q92" s="230">
        <v>0</v>
      </c>
      <c r="R92" s="230">
        <f>Q92*H92</f>
        <v>0</v>
      </c>
      <c r="S92" s="230">
        <v>0</v>
      </c>
      <c r="T92" s="231">
        <f>S92*H92</f>
        <v>0</v>
      </c>
      <c r="AR92" s="23" t="s">
        <v>141</v>
      </c>
      <c r="AT92" s="23" t="s">
        <v>136</v>
      </c>
      <c r="AU92" s="23" t="s">
        <v>85</v>
      </c>
      <c r="AY92" s="23" t="s">
        <v>133</v>
      </c>
      <c r="BE92" s="232">
        <f>IF(N92="základní",J92,0)</f>
        <v>0</v>
      </c>
      <c r="BF92" s="232">
        <f>IF(N92="snížená",J92,0)</f>
        <v>0</v>
      </c>
      <c r="BG92" s="232">
        <f>IF(N92="zákl. přenesená",J92,0)</f>
        <v>0</v>
      </c>
      <c r="BH92" s="232">
        <f>IF(N92="sníž. přenesená",J92,0)</f>
        <v>0</v>
      </c>
      <c r="BI92" s="232">
        <f>IF(N92="nulová",J92,0)</f>
        <v>0</v>
      </c>
      <c r="BJ92" s="23" t="s">
        <v>83</v>
      </c>
      <c r="BK92" s="232">
        <f>ROUND(I92*H92,2)</f>
        <v>0</v>
      </c>
      <c r="BL92" s="23" t="s">
        <v>141</v>
      </c>
      <c r="BM92" s="23" t="s">
        <v>463</v>
      </c>
    </row>
    <row r="93" s="1" customFormat="1">
      <c r="B93" s="46"/>
      <c r="C93" s="74"/>
      <c r="D93" s="233" t="s">
        <v>143</v>
      </c>
      <c r="E93" s="74"/>
      <c r="F93" s="234" t="s">
        <v>177</v>
      </c>
      <c r="G93" s="74"/>
      <c r="H93" s="74"/>
      <c r="I93" s="191"/>
      <c r="J93" s="74"/>
      <c r="K93" s="74"/>
      <c r="L93" s="72"/>
      <c r="M93" s="235"/>
      <c r="N93" s="47"/>
      <c r="O93" s="47"/>
      <c r="P93" s="47"/>
      <c r="Q93" s="47"/>
      <c r="R93" s="47"/>
      <c r="S93" s="47"/>
      <c r="T93" s="95"/>
      <c r="AT93" s="23" t="s">
        <v>143</v>
      </c>
      <c r="AU93" s="23" t="s">
        <v>85</v>
      </c>
    </row>
    <row r="94" s="1" customFormat="1" ht="16.5" customHeight="1">
      <c r="B94" s="46"/>
      <c r="C94" s="221" t="s">
        <v>141</v>
      </c>
      <c r="D94" s="221" t="s">
        <v>136</v>
      </c>
      <c r="E94" s="222" t="s">
        <v>185</v>
      </c>
      <c r="F94" s="223" t="s">
        <v>186</v>
      </c>
      <c r="G94" s="224" t="s">
        <v>164</v>
      </c>
      <c r="H94" s="225">
        <v>3.9900000000000002</v>
      </c>
      <c r="I94" s="226"/>
      <c r="J94" s="227">
        <f>ROUND(I94*H94,2)</f>
        <v>0</v>
      </c>
      <c r="K94" s="223" t="s">
        <v>140</v>
      </c>
      <c r="L94" s="72"/>
      <c r="M94" s="228" t="s">
        <v>23</v>
      </c>
      <c r="N94" s="229" t="s">
        <v>46</v>
      </c>
      <c r="O94" s="47"/>
      <c r="P94" s="230">
        <f>O94*H94</f>
        <v>0</v>
      </c>
      <c r="Q94" s="230">
        <v>0</v>
      </c>
      <c r="R94" s="230">
        <f>Q94*H94</f>
        <v>0</v>
      </c>
      <c r="S94" s="230">
        <v>0</v>
      </c>
      <c r="T94" s="231">
        <f>S94*H94</f>
        <v>0</v>
      </c>
      <c r="AR94" s="23" t="s">
        <v>141</v>
      </c>
      <c r="AT94" s="23" t="s">
        <v>136</v>
      </c>
      <c r="AU94" s="23" t="s">
        <v>85</v>
      </c>
      <c r="AY94" s="23" t="s">
        <v>133</v>
      </c>
      <c r="BE94" s="232">
        <f>IF(N94="základní",J94,0)</f>
        <v>0</v>
      </c>
      <c r="BF94" s="232">
        <f>IF(N94="snížená",J94,0)</f>
        <v>0</v>
      </c>
      <c r="BG94" s="232">
        <f>IF(N94="zákl. přenesená",J94,0)</f>
        <v>0</v>
      </c>
      <c r="BH94" s="232">
        <f>IF(N94="sníž. přenesená",J94,0)</f>
        <v>0</v>
      </c>
      <c r="BI94" s="232">
        <f>IF(N94="nulová",J94,0)</f>
        <v>0</v>
      </c>
      <c r="BJ94" s="23" t="s">
        <v>83</v>
      </c>
      <c r="BK94" s="232">
        <f>ROUND(I94*H94,2)</f>
        <v>0</v>
      </c>
      <c r="BL94" s="23" t="s">
        <v>141</v>
      </c>
      <c r="BM94" s="23" t="s">
        <v>464</v>
      </c>
    </row>
    <row r="95" s="1" customFormat="1">
      <c r="B95" s="46"/>
      <c r="C95" s="74"/>
      <c r="D95" s="233" t="s">
        <v>143</v>
      </c>
      <c r="E95" s="74"/>
      <c r="F95" s="234" t="s">
        <v>183</v>
      </c>
      <c r="G95" s="74"/>
      <c r="H95" s="74"/>
      <c r="I95" s="191"/>
      <c r="J95" s="74"/>
      <c r="K95" s="74"/>
      <c r="L95" s="72"/>
      <c r="M95" s="235"/>
      <c r="N95" s="47"/>
      <c r="O95" s="47"/>
      <c r="P95" s="47"/>
      <c r="Q95" s="47"/>
      <c r="R95" s="47"/>
      <c r="S95" s="47"/>
      <c r="T95" s="95"/>
      <c r="AT95" s="23" t="s">
        <v>143</v>
      </c>
      <c r="AU95" s="23" t="s">
        <v>85</v>
      </c>
    </row>
    <row r="96" s="10" customFormat="1" ht="37.44" customHeight="1">
      <c r="B96" s="205"/>
      <c r="C96" s="206"/>
      <c r="D96" s="207" t="s">
        <v>74</v>
      </c>
      <c r="E96" s="208" t="s">
        <v>188</v>
      </c>
      <c r="F96" s="208" t="s">
        <v>189</v>
      </c>
      <c r="G96" s="206"/>
      <c r="H96" s="206"/>
      <c r="I96" s="209"/>
      <c r="J96" s="210">
        <f>BK96</f>
        <v>0</v>
      </c>
      <c r="K96" s="206"/>
      <c r="L96" s="211"/>
      <c r="M96" s="212"/>
      <c r="N96" s="213"/>
      <c r="O96" s="213"/>
      <c r="P96" s="214">
        <f>P97+P149+P172+P179+P185</f>
        <v>0</v>
      </c>
      <c r="Q96" s="213"/>
      <c r="R96" s="214">
        <f>R97+R149+R172+R179+R185</f>
        <v>5.123707350000001</v>
      </c>
      <c r="S96" s="213"/>
      <c r="T96" s="215">
        <f>T97+T149+T172+T179+T185</f>
        <v>5.1273539999999995</v>
      </c>
      <c r="AR96" s="216" t="s">
        <v>85</v>
      </c>
      <c r="AT96" s="217" t="s">
        <v>74</v>
      </c>
      <c r="AU96" s="217" t="s">
        <v>75</v>
      </c>
      <c r="AY96" s="216" t="s">
        <v>133</v>
      </c>
      <c r="BK96" s="218">
        <f>BK97+BK149+BK172+BK179+BK185</f>
        <v>0</v>
      </c>
    </row>
    <row r="97" s="10" customFormat="1" ht="19.92" customHeight="1">
      <c r="B97" s="205"/>
      <c r="C97" s="206"/>
      <c r="D97" s="207" t="s">
        <v>74</v>
      </c>
      <c r="E97" s="219" t="s">
        <v>190</v>
      </c>
      <c r="F97" s="219" t="s">
        <v>191</v>
      </c>
      <c r="G97" s="206"/>
      <c r="H97" s="206"/>
      <c r="I97" s="209"/>
      <c r="J97" s="220">
        <f>BK97</f>
        <v>0</v>
      </c>
      <c r="K97" s="206"/>
      <c r="L97" s="211"/>
      <c r="M97" s="212"/>
      <c r="N97" s="213"/>
      <c r="O97" s="213"/>
      <c r="P97" s="214">
        <f>SUM(P98:P148)</f>
        <v>0</v>
      </c>
      <c r="Q97" s="213"/>
      <c r="R97" s="214">
        <f>SUM(R98:R148)</f>
        <v>3.6624816300000007</v>
      </c>
      <c r="S97" s="213"/>
      <c r="T97" s="215">
        <f>SUM(T98:T148)</f>
        <v>3.9900167999999994</v>
      </c>
      <c r="AR97" s="216" t="s">
        <v>85</v>
      </c>
      <c r="AT97" s="217" t="s">
        <v>74</v>
      </c>
      <c r="AU97" s="217" t="s">
        <v>83</v>
      </c>
      <c r="AY97" s="216" t="s">
        <v>133</v>
      </c>
      <c r="BK97" s="218">
        <f>SUM(BK98:BK148)</f>
        <v>0</v>
      </c>
    </row>
    <row r="98" s="1" customFormat="1" ht="25.5" customHeight="1">
      <c r="B98" s="46"/>
      <c r="C98" s="221" t="s">
        <v>168</v>
      </c>
      <c r="D98" s="221" t="s">
        <v>136</v>
      </c>
      <c r="E98" s="222" t="s">
        <v>192</v>
      </c>
      <c r="F98" s="223" t="s">
        <v>193</v>
      </c>
      <c r="G98" s="224" t="s">
        <v>194</v>
      </c>
      <c r="H98" s="225">
        <v>37.539999999999999</v>
      </c>
      <c r="I98" s="226"/>
      <c r="J98" s="227">
        <f>ROUND(I98*H98,2)</f>
        <v>0</v>
      </c>
      <c r="K98" s="223" t="s">
        <v>140</v>
      </c>
      <c r="L98" s="72"/>
      <c r="M98" s="228" t="s">
        <v>23</v>
      </c>
      <c r="N98" s="229" t="s">
        <v>46</v>
      </c>
      <c r="O98" s="47"/>
      <c r="P98" s="230">
        <f>O98*H98</f>
        <v>0</v>
      </c>
      <c r="Q98" s="230">
        <v>0</v>
      </c>
      <c r="R98" s="230">
        <f>Q98*H98</f>
        <v>0</v>
      </c>
      <c r="S98" s="230">
        <v>0.0066</v>
      </c>
      <c r="T98" s="231">
        <f>S98*H98</f>
        <v>0.24776399999999998</v>
      </c>
      <c r="AR98" s="23" t="s">
        <v>195</v>
      </c>
      <c r="AT98" s="23" t="s">
        <v>136</v>
      </c>
      <c r="AU98" s="23" t="s">
        <v>85</v>
      </c>
      <c r="AY98" s="23" t="s">
        <v>133</v>
      </c>
      <c r="BE98" s="232">
        <f>IF(N98="základní",J98,0)</f>
        <v>0</v>
      </c>
      <c r="BF98" s="232">
        <f>IF(N98="snížená",J98,0)</f>
        <v>0</v>
      </c>
      <c r="BG98" s="232">
        <f>IF(N98="zákl. přenesená",J98,0)</f>
        <v>0</v>
      </c>
      <c r="BH98" s="232">
        <f>IF(N98="sníž. přenesená",J98,0)</f>
        <v>0</v>
      </c>
      <c r="BI98" s="232">
        <f>IF(N98="nulová",J98,0)</f>
        <v>0</v>
      </c>
      <c r="BJ98" s="23" t="s">
        <v>83</v>
      </c>
      <c r="BK98" s="232">
        <f>ROUND(I98*H98,2)</f>
        <v>0</v>
      </c>
      <c r="BL98" s="23" t="s">
        <v>195</v>
      </c>
      <c r="BM98" s="23" t="s">
        <v>465</v>
      </c>
    </row>
    <row r="99" s="1" customFormat="1">
      <c r="B99" s="46"/>
      <c r="C99" s="74"/>
      <c r="D99" s="233" t="s">
        <v>143</v>
      </c>
      <c r="E99" s="74"/>
      <c r="F99" s="234" t="s">
        <v>197</v>
      </c>
      <c r="G99" s="74"/>
      <c r="H99" s="74"/>
      <c r="I99" s="191"/>
      <c r="J99" s="74"/>
      <c r="K99" s="74"/>
      <c r="L99" s="72"/>
      <c r="M99" s="235"/>
      <c r="N99" s="47"/>
      <c r="O99" s="47"/>
      <c r="P99" s="47"/>
      <c r="Q99" s="47"/>
      <c r="R99" s="47"/>
      <c r="S99" s="47"/>
      <c r="T99" s="95"/>
      <c r="AT99" s="23" t="s">
        <v>143</v>
      </c>
      <c r="AU99" s="23" t="s">
        <v>85</v>
      </c>
    </row>
    <row r="100" s="12" customFormat="1">
      <c r="B100" s="247"/>
      <c r="C100" s="248"/>
      <c r="D100" s="233" t="s">
        <v>145</v>
      </c>
      <c r="E100" s="249" t="s">
        <v>23</v>
      </c>
      <c r="F100" s="250" t="s">
        <v>198</v>
      </c>
      <c r="G100" s="248"/>
      <c r="H100" s="249" t="s">
        <v>23</v>
      </c>
      <c r="I100" s="251"/>
      <c r="J100" s="248"/>
      <c r="K100" s="248"/>
      <c r="L100" s="252"/>
      <c r="M100" s="253"/>
      <c r="N100" s="254"/>
      <c r="O100" s="254"/>
      <c r="P100" s="254"/>
      <c r="Q100" s="254"/>
      <c r="R100" s="254"/>
      <c r="S100" s="254"/>
      <c r="T100" s="255"/>
      <c r="AT100" s="256" t="s">
        <v>145</v>
      </c>
      <c r="AU100" s="256" t="s">
        <v>85</v>
      </c>
      <c r="AV100" s="12" t="s">
        <v>83</v>
      </c>
      <c r="AW100" s="12" t="s">
        <v>38</v>
      </c>
      <c r="AX100" s="12" t="s">
        <v>75</v>
      </c>
      <c r="AY100" s="256" t="s">
        <v>133</v>
      </c>
    </row>
    <row r="101" s="11" customFormat="1">
      <c r="B101" s="236"/>
      <c r="C101" s="237"/>
      <c r="D101" s="233" t="s">
        <v>145</v>
      </c>
      <c r="E101" s="238" t="s">
        <v>23</v>
      </c>
      <c r="F101" s="239" t="s">
        <v>466</v>
      </c>
      <c r="G101" s="237"/>
      <c r="H101" s="240">
        <v>37.539999999999999</v>
      </c>
      <c r="I101" s="241"/>
      <c r="J101" s="237"/>
      <c r="K101" s="237"/>
      <c r="L101" s="242"/>
      <c r="M101" s="243"/>
      <c r="N101" s="244"/>
      <c r="O101" s="244"/>
      <c r="P101" s="244"/>
      <c r="Q101" s="244"/>
      <c r="R101" s="244"/>
      <c r="S101" s="244"/>
      <c r="T101" s="245"/>
      <c r="AT101" s="246" t="s">
        <v>145</v>
      </c>
      <c r="AU101" s="246" t="s">
        <v>85</v>
      </c>
      <c r="AV101" s="11" t="s">
        <v>85</v>
      </c>
      <c r="AW101" s="11" t="s">
        <v>38</v>
      </c>
      <c r="AX101" s="11" t="s">
        <v>83</v>
      </c>
      <c r="AY101" s="246" t="s">
        <v>133</v>
      </c>
    </row>
    <row r="102" s="1" customFormat="1" ht="38.25" customHeight="1">
      <c r="B102" s="46"/>
      <c r="C102" s="221" t="s">
        <v>173</v>
      </c>
      <c r="D102" s="221" t="s">
        <v>136</v>
      </c>
      <c r="E102" s="222" t="s">
        <v>201</v>
      </c>
      <c r="F102" s="223" t="s">
        <v>202</v>
      </c>
      <c r="G102" s="224" t="s">
        <v>194</v>
      </c>
      <c r="H102" s="225">
        <v>18.219999999999999</v>
      </c>
      <c r="I102" s="226"/>
      <c r="J102" s="227">
        <f>ROUND(I102*H102,2)</f>
        <v>0</v>
      </c>
      <c r="K102" s="223" t="s">
        <v>140</v>
      </c>
      <c r="L102" s="72"/>
      <c r="M102" s="228" t="s">
        <v>23</v>
      </c>
      <c r="N102" s="229" t="s">
        <v>46</v>
      </c>
      <c r="O102" s="47"/>
      <c r="P102" s="230">
        <f>O102*H102</f>
        <v>0</v>
      </c>
      <c r="Q102" s="230">
        <v>0</v>
      </c>
      <c r="R102" s="230">
        <f>Q102*H102</f>
        <v>0</v>
      </c>
      <c r="S102" s="230">
        <v>0.012319999999999999</v>
      </c>
      <c r="T102" s="231">
        <f>S102*H102</f>
        <v>0.22447039999999999</v>
      </c>
      <c r="AR102" s="23" t="s">
        <v>195</v>
      </c>
      <c r="AT102" s="23" t="s">
        <v>136</v>
      </c>
      <c r="AU102" s="23" t="s">
        <v>85</v>
      </c>
      <c r="AY102" s="23" t="s">
        <v>133</v>
      </c>
      <c r="BE102" s="232">
        <f>IF(N102="základní",J102,0)</f>
        <v>0</v>
      </c>
      <c r="BF102" s="232">
        <f>IF(N102="snížená",J102,0)</f>
        <v>0</v>
      </c>
      <c r="BG102" s="232">
        <f>IF(N102="zákl. přenesená",J102,0)</f>
        <v>0</v>
      </c>
      <c r="BH102" s="232">
        <f>IF(N102="sníž. přenesená",J102,0)</f>
        <v>0</v>
      </c>
      <c r="BI102" s="232">
        <f>IF(N102="nulová",J102,0)</f>
        <v>0</v>
      </c>
      <c r="BJ102" s="23" t="s">
        <v>83</v>
      </c>
      <c r="BK102" s="232">
        <f>ROUND(I102*H102,2)</f>
        <v>0</v>
      </c>
      <c r="BL102" s="23" t="s">
        <v>195</v>
      </c>
      <c r="BM102" s="23" t="s">
        <v>467</v>
      </c>
    </row>
    <row r="103" s="1" customFormat="1">
      <c r="B103" s="46"/>
      <c r="C103" s="74"/>
      <c r="D103" s="233" t="s">
        <v>143</v>
      </c>
      <c r="E103" s="74"/>
      <c r="F103" s="234" t="s">
        <v>197</v>
      </c>
      <c r="G103" s="74"/>
      <c r="H103" s="74"/>
      <c r="I103" s="191"/>
      <c r="J103" s="74"/>
      <c r="K103" s="74"/>
      <c r="L103" s="72"/>
      <c r="M103" s="235"/>
      <c r="N103" s="47"/>
      <c r="O103" s="47"/>
      <c r="P103" s="47"/>
      <c r="Q103" s="47"/>
      <c r="R103" s="47"/>
      <c r="S103" s="47"/>
      <c r="T103" s="95"/>
      <c r="AT103" s="23" t="s">
        <v>143</v>
      </c>
      <c r="AU103" s="23" t="s">
        <v>85</v>
      </c>
    </row>
    <row r="104" s="12" customFormat="1">
      <c r="B104" s="247"/>
      <c r="C104" s="248"/>
      <c r="D104" s="233" t="s">
        <v>145</v>
      </c>
      <c r="E104" s="249" t="s">
        <v>23</v>
      </c>
      <c r="F104" s="250" t="s">
        <v>198</v>
      </c>
      <c r="G104" s="248"/>
      <c r="H104" s="249" t="s">
        <v>23</v>
      </c>
      <c r="I104" s="251"/>
      <c r="J104" s="248"/>
      <c r="K104" s="248"/>
      <c r="L104" s="252"/>
      <c r="M104" s="253"/>
      <c r="N104" s="254"/>
      <c r="O104" s="254"/>
      <c r="P104" s="254"/>
      <c r="Q104" s="254"/>
      <c r="R104" s="254"/>
      <c r="S104" s="254"/>
      <c r="T104" s="255"/>
      <c r="AT104" s="256" t="s">
        <v>145</v>
      </c>
      <c r="AU104" s="256" t="s">
        <v>85</v>
      </c>
      <c r="AV104" s="12" t="s">
        <v>83</v>
      </c>
      <c r="AW104" s="12" t="s">
        <v>38</v>
      </c>
      <c r="AX104" s="12" t="s">
        <v>75</v>
      </c>
      <c r="AY104" s="256" t="s">
        <v>133</v>
      </c>
    </row>
    <row r="105" s="11" customFormat="1">
      <c r="B105" s="236"/>
      <c r="C105" s="237"/>
      <c r="D105" s="233" t="s">
        <v>145</v>
      </c>
      <c r="E105" s="238" t="s">
        <v>23</v>
      </c>
      <c r="F105" s="239" t="s">
        <v>468</v>
      </c>
      <c r="G105" s="237"/>
      <c r="H105" s="240">
        <v>18.219999999999999</v>
      </c>
      <c r="I105" s="241"/>
      <c r="J105" s="237"/>
      <c r="K105" s="237"/>
      <c r="L105" s="242"/>
      <c r="M105" s="243"/>
      <c r="N105" s="244"/>
      <c r="O105" s="244"/>
      <c r="P105" s="244"/>
      <c r="Q105" s="244"/>
      <c r="R105" s="244"/>
      <c r="S105" s="244"/>
      <c r="T105" s="245"/>
      <c r="AT105" s="246" t="s">
        <v>145</v>
      </c>
      <c r="AU105" s="246" t="s">
        <v>85</v>
      </c>
      <c r="AV105" s="11" t="s">
        <v>85</v>
      </c>
      <c r="AW105" s="11" t="s">
        <v>38</v>
      </c>
      <c r="AX105" s="11" t="s">
        <v>83</v>
      </c>
      <c r="AY105" s="246" t="s">
        <v>133</v>
      </c>
    </row>
    <row r="106" s="1" customFormat="1" ht="38.25" customHeight="1">
      <c r="B106" s="46"/>
      <c r="C106" s="221" t="s">
        <v>179</v>
      </c>
      <c r="D106" s="221" t="s">
        <v>136</v>
      </c>
      <c r="E106" s="222" t="s">
        <v>206</v>
      </c>
      <c r="F106" s="223" t="s">
        <v>207</v>
      </c>
      <c r="G106" s="224" t="s">
        <v>194</v>
      </c>
      <c r="H106" s="225">
        <v>2.3599999999999999</v>
      </c>
      <c r="I106" s="226"/>
      <c r="J106" s="227">
        <f>ROUND(I106*H106,2)</f>
        <v>0</v>
      </c>
      <c r="K106" s="223" t="s">
        <v>140</v>
      </c>
      <c r="L106" s="72"/>
      <c r="M106" s="228" t="s">
        <v>23</v>
      </c>
      <c r="N106" s="229" t="s">
        <v>46</v>
      </c>
      <c r="O106" s="47"/>
      <c r="P106" s="230">
        <f>O106*H106</f>
        <v>0</v>
      </c>
      <c r="Q106" s="230">
        <v>0</v>
      </c>
      <c r="R106" s="230">
        <f>Q106*H106</f>
        <v>0</v>
      </c>
      <c r="S106" s="230">
        <v>0.01584</v>
      </c>
      <c r="T106" s="231">
        <f>S106*H106</f>
        <v>0.037382399999999996</v>
      </c>
      <c r="AR106" s="23" t="s">
        <v>195</v>
      </c>
      <c r="AT106" s="23" t="s">
        <v>136</v>
      </c>
      <c r="AU106" s="23" t="s">
        <v>85</v>
      </c>
      <c r="AY106" s="23" t="s">
        <v>133</v>
      </c>
      <c r="BE106" s="232">
        <f>IF(N106="základní",J106,0)</f>
        <v>0</v>
      </c>
      <c r="BF106" s="232">
        <f>IF(N106="snížená",J106,0)</f>
        <v>0</v>
      </c>
      <c r="BG106" s="232">
        <f>IF(N106="zákl. přenesená",J106,0)</f>
        <v>0</v>
      </c>
      <c r="BH106" s="232">
        <f>IF(N106="sníž. přenesená",J106,0)</f>
        <v>0</v>
      </c>
      <c r="BI106" s="232">
        <f>IF(N106="nulová",J106,0)</f>
        <v>0</v>
      </c>
      <c r="BJ106" s="23" t="s">
        <v>83</v>
      </c>
      <c r="BK106" s="232">
        <f>ROUND(I106*H106,2)</f>
        <v>0</v>
      </c>
      <c r="BL106" s="23" t="s">
        <v>195</v>
      </c>
      <c r="BM106" s="23" t="s">
        <v>469</v>
      </c>
    </row>
    <row r="107" s="1" customFormat="1">
      <c r="B107" s="46"/>
      <c r="C107" s="74"/>
      <c r="D107" s="233" t="s">
        <v>143</v>
      </c>
      <c r="E107" s="74"/>
      <c r="F107" s="234" t="s">
        <v>197</v>
      </c>
      <c r="G107" s="74"/>
      <c r="H107" s="74"/>
      <c r="I107" s="191"/>
      <c r="J107" s="74"/>
      <c r="K107" s="74"/>
      <c r="L107" s="72"/>
      <c r="M107" s="235"/>
      <c r="N107" s="47"/>
      <c r="O107" s="47"/>
      <c r="P107" s="47"/>
      <c r="Q107" s="47"/>
      <c r="R107" s="47"/>
      <c r="S107" s="47"/>
      <c r="T107" s="95"/>
      <c r="AT107" s="23" t="s">
        <v>143</v>
      </c>
      <c r="AU107" s="23" t="s">
        <v>85</v>
      </c>
    </row>
    <row r="108" s="12" customFormat="1">
      <c r="B108" s="247"/>
      <c r="C108" s="248"/>
      <c r="D108" s="233" t="s">
        <v>145</v>
      </c>
      <c r="E108" s="249" t="s">
        <v>23</v>
      </c>
      <c r="F108" s="250" t="s">
        <v>198</v>
      </c>
      <c r="G108" s="248"/>
      <c r="H108" s="249" t="s">
        <v>23</v>
      </c>
      <c r="I108" s="251"/>
      <c r="J108" s="248"/>
      <c r="K108" s="248"/>
      <c r="L108" s="252"/>
      <c r="M108" s="253"/>
      <c r="N108" s="254"/>
      <c r="O108" s="254"/>
      <c r="P108" s="254"/>
      <c r="Q108" s="254"/>
      <c r="R108" s="254"/>
      <c r="S108" s="254"/>
      <c r="T108" s="255"/>
      <c r="AT108" s="256" t="s">
        <v>145</v>
      </c>
      <c r="AU108" s="256" t="s">
        <v>85</v>
      </c>
      <c r="AV108" s="12" t="s">
        <v>83</v>
      </c>
      <c r="AW108" s="12" t="s">
        <v>38</v>
      </c>
      <c r="AX108" s="12" t="s">
        <v>75</v>
      </c>
      <c r="AY108" s="256" t="s">
        <v>133</v>
      </c>
    </row>
    <row r="109" s="11" customFormat="1">
      <c r="B109" s="236"/>
      <c r="C109" s="237"/>
      <c r="D109" s="233" t="s">
        <v>145</v>
      </c>
      <c r="E109" s="238" t="s">
        <v>23</v>
      </c>
      <c r="F109" s="239" t="s">
        <v>470</v>
      </c>
      <c r="G109" s="237"/>
      <c r="H109" s="240">
        <v>2.3599999999999999</v>
      </c>
      <c r="I109" s="241"/>
      <c r="J109" s="237"/>
      <c r="K109" s="237"/>
      <c r="L109" s="242"/>
      <c r="M109" s="243"/>
      <c r="N109" s="244"/>
      <c r="O109" s="244"/>
      <c r="P109" s="244"/>
      <c r="Q109" s="244"/>
      <c r="R109" s="244"/>
      <c r="S109" s="244"/>
      <c r="T109" s="245"/>
      <c r="AT109" s="246" t="s">
        <v>145</v>
      </c>
      <c r="AU109" s="246" t="s">
        <v>85</v>
      </c>
      <c r="AV109" s="11" t="s">
        <v>85</v>
      </c>
      <c r="AW109" s="11" t="s">
        <v>38</v>
      </c>
      <c r="AX109" s="11" t="s">
        <v>83</v>
      </c>
      <c r="AY109" s="246" t="s">
        <v>133</v>
      </c>
    </row>
    <row r="110" s="1" customFormat="1" ht="25.5" customHeight="1">
      <c r="B110" s="46"/>
      <c r="C110" s="221" t="s">
        <v>184</v>
      </c>
      <c r="D110" s="221" t="s">
        <v>136</v>
      </c>
      <c r="E110" s="222" t="s">
        <v>230</v>
      </c>
      <c r="F110" s="223" t="s">
        <v>231</v>
      </c>
      <c r="G110" s="224" t="s">
        <v>194</v>
      </c>
      <c r="H110" s="225">
        <v>37.539999999999999</v>
      </c>
      <c r="I110" s="226"/>
      <c r="J110" s="227">
        <f>ROUND(I110*H110,2)</f>
        <v>0</v>
      </c>
      <c r="K110" s="223" t="s">
        <v>140</v>
      </c>
      <c r="L110" s="72"/>
      <c r="M110" s="228" t="s">
        <v>23</v>
      </c>
      <c r="N110" s="229" t="s">
        <v>46</v>
      </c>
      <c r="O110" s="47"/>
      <c r="P110" s="230">
        <f>O110*H110</f>
        <v>0</v>
      </c>
      <c r="Q110" s="230">
        <v>0.0073200000000000001</v>
      </c>
      <c r="R110" s="230">
        <f>Q110*H110</f>
        <v>0.2747928</v>
      </c>
      <c r="S110" s="230">
        <v>0</v>
      </c>
      <c r="T110" s="231">
        <f>S110*H110</f>
        <v>0</v>
      </c>
      <c r="AR110" s="23" t="s">
        <v>195</v>
      </c>
      <c r="AT110" s="23" t="s">
        <v>136</v>
      </c>
      <c r="AU110" s="23" t="s">
        <v>85</v>
      </c>
      <c r="AY110" s="23" t="s">
        <v>133</v>
      </c>
      <c r="BE110" s="232">
        <f>IF(N110="základní",J110,0)</f>
        <v>0</v>
      </c>
      <c r="BF110" s="232">
        <f>IF(N110="snížená",J110,0)</f>
        <v>0</v>
      </c>
      <c r="BG110" s="232">
        <f>IF(N110="zákl. přenesená",J110,0)</f>
        <v>0</v>
      </c>
      <c r="BH110" s="232">
        <f>IF(N110="sníž. přenesená",J110,0)</f>
        <v>0</v>
      </c>
      <c r="BI110" s="232">
        <f>IF(N110="nulová",J110,0)</f>
        <v>0</v>
      </c>
      <c r="BJ110" s="23" t="s">
        <v>83</v>
      </c>
      <c r="BK110" s="232">
        <f>ROUND(I110*H110,2)</f>
        <v>0</v>
      </c>
      <c r="BL110" s="23" t="s">
        <v>195</v>
      </c>
      <c r="BM110" s="23" t="s">
        <v>471</v>
      </c>
    </row>
    <row r="111" s="1" customFormat="1">
      <c r="B111" s="46"/>
      <c r="C111" s="74"/>
      <c r="D111" s="233" t="s">
        <v>143</v>
      </c>
      <c r="E111" s="74"/>
      <c r="F111" s="234" t="s">
        <v>197</v>
      </c>
      <c r="G111" s="74"/>
      <c r="H111" s="74"/>
      <c r="I111" s="191"/>
      <c r="J111" s="74"/>
      <c r="K111" s="74"/>
      <c r="L111" s="72"/>
      <c r="M111" s="235"/>
      <c r="N111" s="47"/>
      <c r="O111" s="47"/>
      <c r="P111" s="47"/>
      <c r="Q111" s="47"/>
      <c r="R111" s="47"/>
      <c r="S111" s="47"/>
      <c r="T111" s="95"/>
      <c r="AT111" s="23" t="s">
        <v>143</v>
      </c>
      <c r="AU111" s="23" t="s">
        <v>85</v>
      </c>
    </row>
    <row r="112" s="1" customFormat="1" ht="25.5" customHeight="1">
      <c r="B112" s="46"/>
      <c r="C112" s="221" t="s">
        <v>134</v>
      </c>
      <c r="D112" s="221" t="s">
        <v>136</v>
      </c>
      <c r="E112" s="222" t="s">
        <v>233</v>
      </c>
      <c r="F112" s="223" t="s">
        <v>234</v>
      </c>
      <c r="G112" s="224" t="s">
        <v>194</v>
      </c>
      <c r="H112" s="225">
        <v>18.219999999999999</v>
      </c>
      <c r="I112" s="226"/>
      <c r="J112" s="227">
        <f>ROUND(I112*H112,2)</f>
        <v>0</v>
      </c>
      <c r="K112" s="223" t="s">
        <v>140</v>
      </c>
      <c r="L112" s="72"/>
      <c r="M112" s="228" t="s">
        <v>23</v>
      </c>
      <c r="N112" s="229" t="s">
        <v>46</v>
      </c>
      <c r="O112" s="47"/>
      <c r="P112" s="230">
        <f>O112*H112</f>
        <v>0</v>
      </c>
      <c r="Q112" s="230">
        <v>0.01363</v>
      </c>
      <c r="R112" s="230">
        <f>Q112*H112</f>
        <v>0.24833859999999999</v>
      </c>
      <c r="S112" s="230">
        <v>0</v>
      </c>
      <c r="T112" s="231">
        <f>S112*H112</f>
        <v>0</v>
      </c>
      <c r="AR112" s="23" t="s">
        <v>195</v>
      </c>
      <c r="AT112" s="23" t="s">
        <v>136</v>
      </c>
      <c r="AU112" s="23" t="s">
        <v>85</v>
      </c>
      <c r="AY112" s="23" t="s">
        <v>133</v>
      </c>
      <c r="BE112" s="232">
        <f>IF(N112="základní",J112,0)</f>
        <v>0</v>
      </c>
      <c r="BF112" s="232">
        <f>IF(N112="snížená",J112,0)</f>
        <v>0</v>
      </c>
      <c r="BG112" s="232">
        <f>IF(N112="zákl. přenesená",J112,0)</f>
        <v>0</v>
      </c>
      <c r="BH112" s="232">
        <f>IF(N112="sníž. přenesená",J112,0)</f>
        <v>0</v>
      </c>
      <c r="BI112" s="232">
        <f>IF(N112="nulová",J112,0)</f>
        <v>0</v>
      </c>
      <c r="BJ112" s="23" t="s">
        <v>83</v>
      </c>
      <c r="BK112" s="232">
        <f>ROUND(I112*H112,2)</f>
        <v>0</v>
      </c>
      <c r="BL112" s="23" t="s">
        <v>195</v>
      </c>
      <c r="BM112" s="23" t="s">
        <v>472</v>
      </c>
    </row>
    <row r="113" s="1" customFormat="1">
      <c r="B113" s="46"/>
      <c r="C113" s="74"/>
      <c r="D113" s="233" t="s">
        <v>143</v>
      </c>
      <c r="E113" s="74"/>
      <c r="F113" s="234" t="s">
        <v>197</v>
      </c>
      <c r="G113" s="74"/>
      <c r="H113" s="74"/>
      <c r="I113" s="191"/>
      <c r="J113" s="74"/>
      <c r="K113" s="74"/>
      <c r="L113" s="72"/>
      <c r="M113" s="235"/>
      <c r="N113" s="47"/>
      <c r="O113" s="47"/>
      <c r="P113" s="47"/>
      <c r="Q113" s="47"/>
      <c r="R113" s="47"/>
      <c r="S113" s="47"/>
      <c r="T113" s="95"/>
      <c r="AT113" s="23" t="s">
        <v>143</v>
      </c>
      <c r="AU113" s="23" t="s">
        <v>85</v>
      </c>
    </row>
    <row r="114" s="1" customFormat="1" ht="25.5" customHeight="1">
      <c r="B114" s="46"/>
      <c r="C114" s="221" t="s">
        <v>200</v>
      </c>
      <c r="D114" s="221" t="s">
        <v>136</v>
      </c>
      <c r="E114" s="222" t="s">
        <v>237</v>
      </c>
      <c r="F114" s="223" t="s">
        <v>238</v>
      </c>
      <c r="G114" s="224" t="s">
        <v>194</v>
      </c>
      <c r="H114" s="225">
        <v>2.3599999999999999</v>
      </c>
      <c r="I114" s="226"/>
      <c r="J114" s="227">
        <f>ROUND(I114*H114,2)</f>
        <v>0</v>
      </c>
      <c r="K114" s="223" t="s">
        <v>140</v>
      </c>
      <c r="L114" s="72"/>
      <c r="M114" s="228" t="s">
        <v>23</v>
      </c>
      <c r="N114" s="229" t="s">
        <v>46</v>
      </c>
      <c r="O114" s="47"/>
      <c r="P114" s="230">
        <f>O114*H114</f>
        <v>0</v>
      </c>
      <c r="Q114" s="230">
        <v>0.017520000000000001</v>
      </c>
      <c r="R114" s="230">
        <f>Q114*H114</f>
        <v>0.041347200000000001</v>
      </c>
      <c r="S114" s="230">
        <v>0</v>
      </c>
      <c r="T114" s="231">
        <f>S114*H114</f>
        <v>0</v>
      </c>
      <c r="AR114" s="23" t="s">
        <v>195</v>
      </c>
      <c r="AT114" s="23" t="s">
        <v>136</v>
      </c>
      <c r="AU114" s="23" t="s">
        <v>85</v>
      </c>
      <c r="AY114" s="23" t="s">
        <v>133</v>
      </c>
      <c r="BE114" s="232">
        <f>IF(N114="základní",J114,0)</f>
        <v>0</v>
      </c>
      <c r="BF114" s="232">
        <f>IF(N114="snížená",J114,0)</f>
        <v>0</v>
      </c>
      <c r="BG114" s="232">
        <f>IF(N114="zákl. přenesená",J114,0)</f>
        <v>0</v>
      </c>
      <c r="BH114" s="232">
        <f>IF(N114="sníž. přenesená",J114,0)</f>
        <v>0</v>
      </c>
      <c r="BI114" s="232">
        <f>IF(N114="nulová",J114,0)</f>
        <v>0</v>
      </c>
      <c r="BJ114" s="23" t="s">
        <v>83</v>
      </c>
      <c r="BK114" s="232">
        <f>ROUND(I114*H114,2)</f>
        <v>0</v>
      </c>
      <c r="BL114" s="23" t="s">
        <v>195</v>
      </c>
      <c r="BM114" s="23" t="s">
        <v>473</v>
      </c>
    </row>
    <row r="115" s="1" customFormat="1">
      <c r="B115" s="46"/>
      <c r="C115" s="74"/>
      <c r="D115" s="233" t="s">
        <v>143</v>
      </c>
      <c r="E115" s="74"/>
      <c r="F115" s="234" t="s">
        <v>197</v>
      </c>
      <c r="G115" s="74"/>
      <c r="H115" s="74"/>
      <c r="I115" s="191"/>
      <c r="J115" s="74"/>
      <c r="K115" s="74"/>
      <c r="L115" s="72"/>
      <c r="M115" s="235"/>
      <c r="N115" s="47"/>
      <c r="O115" s="47"/>
      <c r="P115" s="47"/>
      <c r="Q115" s="47"/>
      <c r="R115" s="47"/>
      <c r="S115" s="47"/>
      <c r="T115" s="95"/>
      <c r="AT115" s="23" t="s">
        <v>143</v>
      </c>
      <c r="AU115" s="23" t="s">
        <v>85</v>
      </c>
    </row>
    <row r="116" s="11" customFormat="1">
      <c r="B116" s="236"/>
      <c r="C116" s="237"/>
      <c r="D116" s="233" t="s">
        <v>145</v>
      </c>
      <c r="E116" s="238" t="s">
        <v>23</v>
      </c>
      <c r="F116" s="239" t="s">
        <v>474</v>
      </c>
      <c r="G116" s="237"/>
      <c r="H116" s="240">
        <v>2.3599999999999999</v>
      </c>
      <c r="I116" s="241"/>
      <c r="J116" s="237"/>
      <c r="K116" s="237"/>
      <c r="L116" s="242"/>
      <c r="M116" s="243"/>
      <c r="N116" s="244"/>
      <c r="O116" s="244"/>
      <c r="P116" s="244"/>
      <c r="Q116" s="244"/>
      <c r="R116" s="244"/>
      <c r="S116" s="244"/>
      <c r="T116" s="245"/>
      <c r="AT116" s="246" t="s">
        <v>145</v>
      </c>
      <c r="AU116" s="246" t="s">
        <v>85</v>
      </c>
      <c r="AV116" s="11" t="s">
        <v>85</v>
      </c>
      <c r="AW116" s="11" t="s">
        <v>38</v>
      </c>
      <c r="AX116" s="11" t="s">
        <v>83</v>
      </c>
      <c r="AY116" s="246" t="s">
        <v>133</v>
      </c>
    </row>
    <row r="117" s="1" customFormat="1" ht="38.25" customHeight="1">
      <c r="B117" s="46"/>
      <c r="C117" s="221" t="s">
        <v>205</v>
      </c>
      <c r="D117" s="221" t="s">
        <v>136</v>
      </c>
      <c r="E117" s="222" t="s">
        <v>475</v>
      </c>
      <c r="F117" s="223" t="s">
        <v>476</v>
      </c>
      <c r="G117" s="224" t="s">
        <v>156</v>
      </c>
      <c r="H117" s="225">
        <v>153.31999999999999</v>
      </c>
      <c r="I117" s="226"/>
      <c r="J117" s="227">
        <f>ROUND(I117*H117,2)</f>
        <v>0</v>
      </c>
      <c r="K117" s="223" t="s">
        <v>140</v>
      </c>
      <c r="L117" s="72"/>
      <c r="M117" s="228" t="s">
        <v>23</v>
      </c>
      <c r="N117" s="229" t="s">
        <v>46</v>
      </c>
      <c r="O117" s="47"/>
      <c r="P117" s="230">
        <f>O117*H117</f>
        <v>0</v>
      </c>
      <c r="Q117" s="230">
        <v>0.0079600000000000001</v>
      </c>
      <c r="R117" s="230">
        <f>Q117*H117</f>
        <v>1.2204272000000001</v>
      </c>
      <c r="S117" s="230">
        <v>0</v>
      </c>
      <c r="T117" s="231">
        <f>S117*H117</f>
        <v>0</v>
      </c>
      <c r="AR117" s="23" t="s">
        <v>195</v>
      </c>
      <c r="AT117" s="23" t="s">
        <v>136</v>
      </c>
      <c r="AU117" s="23" t="s">
        <v>85</v>
      </c>
      <c r="AY117" s="23" t="s">
        <v>133</v>
      </c>
      <c r="BE117" s="232">
        <f>IF(N117="základní",J117,0)</f>
        <v>0</v>
      </c>
      <c r="BF117" s="232">
        <f>IF(N117="snížená",J117,0)</f>
        <v>0</v>
      </c>
      <c r="BG117" s="232">
        <f>IF(N117="zákl. přenesená",J117,0)</f>
        <v>0</v>
      </c>
      <c r="BH117" s="232">
        <f>IF(N117="sníž. přenesená",J117,0)</f>
        <v>0</v>
      </c>
      <c r="BI117" s="232">
        <f>IF(N117="nulová",J117,0)</f>
        <v>0</v>
      </c>
      <c r="BJ117" s="23" t="s">
        <v>83</v>
      </c>
      <c r="BK117" s="232">
        <f>ROUND(I117*H117,2)</f>
        <v>0</v>
      </c>
      <c r="BL117" s="23" t="s">
        <v>195</v>
      </c>
      <c r="BM117" s="23" t="s">
        <v>477</v>
      </c>
    </row>
    <row r="118" s="1" customFormat="1">
      <c r="B118" s="46"/>
      <c r="C118" s="74"/>
      <c r="D118" s="233" t="s">
        <v>143</v>
      </c>
      <c r="E118" s="74"/>
      <c r="F118" s="234" t="s">
        <v>249</v>
      </c>
      <c r="G118" s="74"/>
      <c r="H118" s="74"/>
      <c r="I118" s="191"/>
      <c r="J118" s="74"/>
      <c r="K118" s="74"/>
      <c r="L118" s="72"/>
      <c r="M118" s="235"/>
      <c r="N118" s="47"/>
      <c r="O118" s="47"/>
      <c r="P118" s="47"/>
      <c r="Q118" s="47"/>
      <c r="R118" s="47"/>
      <c r="S118" s="47"/>
      <c r="T118" s="95"/>
      <c r="AT118" s="23" t="s">
        <v>143</v>
      </c>
      <c r="AU118" s="23" t="s">
        <v>85</v>
      </c>
    </row>
    <row r="119" s="1" customFormat="1" ht="38.25" customHeight="1">
      <c r="B119" s="46"/>
      <c r="C119" s="221" t="s">
        <v>210</v>
      </c>
      <c r="D119" s="221" t="s">
        <v>136</v>
      </c>
      <c r="E119" s="222" t="s">
        <v>246</v>
      </c>
      <c r="F119" s="223" t="s">
        <v>247</v>
      </c>
      <c r="G119" s="224" t="s">
        <v>156</v>
      </c>
      <c r="H119" s="225">
        <v>4.0800000000000001</v>
      </c>
      <c r="I119" s="226"/>
      <c r="J119" s="227">
        <f>ROUND(I119*H119,2)</f>
        <v>0</v>
      </c>
      <c r="K119" s="223" t="s">
        <v>140</v>
      </c>
      <c r="L119" s="72"/>
      <c r="M119" s="228" t="s">
        <v>23</v>
      </c>
      <c r="N119" s="229" t="s">
        <v>46</v>
      </c>
      <c r="O119" s="47"/>
      <c r="P119" s="230">
        <f>O119*H119</f>
        <v>0</v>
      </c>
      <c r="Q119" s="230">
        <v>0.016250000000000001</v>
      </c>
      <c r="R119" s="230">
        <f>Q119*H119</f>
        <v>0.066299999999999998</v>
      </c>
      <c r="S119" s="230">
        <v>0</v>
      </c>
      <c r="T119" s="231">
        <f>S119*H119</f>
        <v>0</v>
      </c>
      <c r="AR119" s="23" t="s">
        <v>195</v>
      </c>
      <c r="AT119" s="23" t="s">
        <v>136</v>
      </c>
      <c r="AU119" s="23" t="s">
        <v>85</v>
      </c>
      <c r="AY119" s="23" t="s">
        <v>133</v>
      </c>
      <c r="BE119" s="232">
        <f>IF(N119="základní",J119,0)</f>
        <v>0</v>
      </c>
      <c r="BF119" s="232">
        <f>IF(N119="snížená",J119,0)</f>
        <v>0</v>
      </c>
      <c r="BG119" s="232">
        <f>IF(N119="zákl. přenesená",J119,0)</f>
        <v>0</v>
      </c>
      <c r="BH119" s="232">
        <f>IF(N119="sníž. přenesená",J119,0)</f>
        <v>0</v>
      </c>
      <c r="BI119" s="232">
        <f>IF(N119="nulová",J119,0)</f>
        <v>0</v>
      </c>
      <c r="BJ119" s="23" t="s">
        <v>83</v>
      </c>
      <c r="BK119" s="232">
        <f>ROUND(I119*H119,2)</f>
        <v>0</v>
      </c>
      <c r="BL119" s="23" t="s">
        <v>195</v>
      </c>
      <c r="BM119" s="23" t="s">
        <v>478</v>
      </c>
    </row>
    <row r="120" s="1" customFormat="1">
      <c r="B120" s="46"/>
      <c r="C120" s="74"/>
      <c r="D120" s="233" t="s">
        <v>143</v>
      </c>
      <c r="E120" s="74"/>
      <c r="F120" s="234" t="s">
        <v>249</v>
      </c>
      <c r="G120" s="74"/>
      <c r="H120" s="74"/>
      <c r="I120" s="191"/>
      <c r="J120" s="74"/>
      <c r="K120" s="74"/>
      <c r="L120" s="72"/>
      <c r="M120" s="235"/>
      <c r="N120" s="47"/>
      <c r="O120" s="47"/>
      <c r="P120" s="47"/>
      <c r="Q120" s="47"/>
      <c r="R120" s="47"/>
      <c r="S120" s="47"/>
      <c r="T120" s="95"/>
      <c r="AT120" s="23" t="s">
        <v>143</v>
      </c>
      <c r="AU120" s="23" t="s">
        <v>85</v>
      </c>
    </row>
    <row r="121" s="12" customFormat="1">
      <c r="B121" s="247"/>
      <c r="C121" s="248"/>
      <c r="D121" s="233" t="s">
        <v>145</v>
      </c>
      <c r="E121" s="249" t="s">
        <v>23</v>
      </c>
      <c r="F121" s="250" t="s">
        <v>479</v>
      </c>
      <c r="G121" s="248"/>
      <c r="H121" s="249" t="s">
        <v>23</v>
      </c>
      <c r="I121" s="251"/>
      <c r="J121" s="248"/>
      <c r="K121" s="248"/>
      <c r="L121" s="252"/>
      <c r="M121" s="253"/>
      <c r="N121" s="254"/>
      <c r="O121" s="254"/>
      <c r="P121" s="254"/>
      <c r="Q121" s="254"/>
      <c r="R121" s="254"/>
      <c r="S121" s="254"/>
      <c r="T121" s="255"/>
      <c r="AT121" s="256" t="s">
        <v>145</v>
      </c>
      <c r="AU121" s="256" t="s">
        <v>85</v>
      </c>
      <c r="AV121" s="12" t="s">
        <v>83</v>
      </c>
      <c r="AW121" s="12" t="s">
        <v>38</v>
      </c>
      <c r="AX121" s="12" t="s">
        <v>75</v>
      </c>
      <c r="AY121" s="256" t="s">
        <v>133</v>
      </c>
    </row>
    <row r="122" s="11" customFormat="1">
      <c r="B122" s="236"/>
      <c r="C122" s="237"/>
      <c r="D122" s="233" t="s">
        <v>145</v>
      </c>
      <c r="E122" s="238" t="s">
        <v>23</v>
      </c>
      <c r="F122" s="239" t="s">
        <v>480</v>
      </c>
      <c r="G122" s="237"/>
      <c r="H122" s="240">
        <v>4.0800000000000001</v>
      </c>
      <c r="I122" s="241"/>
      <c r="J122" s="237"/>
      <c r="K122" s="237"/>
      <c r="L122" s="242"/>
      <c r="M122" s="243"/>
      <c r="N122" s="244"/>
      <c r="O122" s="244"/>
      <c r="P122" s="244"/>
      <c r="Q122" s="244"/>
      <c r="R122" s="244"/>
      <c r="S122" s="244"/>
      <c r="T122" s="245"/>
      <c r="AT122" s="246" t="s">
        <v>145</v>
      </c>
      <c r="AU122" s="246" t="s">
        <v>85</v>
      </c>
      <c r="AV122" s="11" t="s">
        <v>85</v>
      </c>
      <c r="AW122" s="11" t="s">
        <v>38</v>
      </c>
      <c r="AX122" s="11" t="s">
        <v>83</v>
      </c>
      <c r="AY122" s="246" t="s">
        <v>133</v>
      </c>
    </row>
    <row r="123" s="1" customFormat="1" ht="25.5" customHeight="1">
      <c r="B123" s="46"/>
      <c r="C123" s="221" t="s">
        <v>215</v>
      </c>
      <c r="D123" s="221" t="s">
        <v>136</v>
      </c>
      <c r="E123" s="222" t="s">
        <v>255</v>
      </c>
      <c r="F123" s="223" t="s">
        <v>256</v>
      </c>
      <c r="G123" s="224" t="s">
        <v>156</v>
      </c>
      <c r="H123" s="225">
        <v>153.31999999999999</v>
      </c>
      <c r="I123" s="226"/>
      <c r="J123" s="227">
        <f>ROUND(I123*H123,2)</f>
        <v>0</v>
      </c>
      <c r="K123" s="223" t="s">
        <v>140</v>
      </c>
      <c r="L123" s="72"/>
      <c r="M123" s="228" t="s">
        <v>23</v>
      </c>
      <c r="N123" s="229" t="s">
        <v>46</v>
      </c>
      <c r="O123" s="47"/>
      <c r="P123" s="230">
        <f>O123*H123</f>
        <v>0</v>
      </c>
      <c r="Q123" s="230">
        <v>0</v>
      </c>
      <c r="R123" s="230">
        <f>Q123*H123</f>
        <v>0</v>
      </c>
      <c r="S123" s="230">
        <v>0</v>
      </c>
      <c r="T123" s="231">
        <f>S123*H123</f>
        <v>0</v>
      </c>
      <c r="AR123" s="23" t="s">
        <v>195</v>
      </c>
      <c r="AT123" s="23" t="s">
        <v>136</v>
      </c>
      <c r="AU123" s="23" t="s">
        <v>85</v>
      </c>
      <c r="AY123" s="23" t="s">
        <v>133</v>
      </c>
      <c r="BE123" s="232">
        <f>IF(N123="základní",J123,0)</f>
        <v>0</v>
      </c>
      <c r="BF123" s="232">
        <f>IF(N123="snížená",J123,0)</f>
        <v>0</v>
      </c>
      <c r="BG123" s="232">
        <f>IF(N123="zákl. přenesená",J123,0)</f>
        <v>0</v>
      </c>
      <c r="BH123" s="232">
        <f>IF(N123="sníž. přenesená",J123,0)</f>
        <v>0</v>
      </c>
      <c r="BI123" s="232">
        <f>IF(N123="nulová",J123,0)</f>
        <v>0</v>
      </c>
      <c r="BJ123" s="23" t="s">
        <v>83</v>
      </c>
      <c r="BK123" s="232">
        <f>ROUND(I123*H123,2)</f>
        <v>0</v>
      </c>
      <c r="BL123" s="23" t="s">
        <v>195</v>
      </c>
      <c r="BM123" s="23" t="s">
        <v>481</v>
      </c>
    </row>
    <row r="124" s="1" customFormat="1">
      <c r="B124" s="46"/>
      <c r="C124" s="74"/>
      <c r="D124" s="233" t="s">
        <v>143</v>
      </c>
      <c r="E124" s="74"/>
      <c r="F124" s="234" t="s">
        <v>249</v>
      </c>
      <c r="G124" s="74"/>
      <c r="H124" s="74"/>
      <c r="I124" s="191"/>
      <c r="J124" s="74"/>
      <c r="K124" s="74"/>
      <c r="L124" s="72"/>
      <c r="M124" s="235"/>
      <c r="N124" s="47"/>
      <c r="O124" s="47"/>
      <c r="P124" s="47"/>
      <c r="Q124" s="47"/>
      <c r="R124" s="47"/>
      <c r="S124" s="47"/>
      <c r="T124" s="95"/>
      <c r="AT124" s="23" t="s">
        <v>143</v>
      </c>
      <c r="AU124" s="23" t="s">
        <v>85</v>
      </c>
    </row>
    <row r="125" s="1" customFormat="1" ht="16.5" customHeight="1">
      <c r="B125" s="46"/>
      <c r="C125" s="257" t="s">
        <v>222</v>
      </c>
      <c r="D125" s="257" t="s">
        <v>223</v>
      </c>
      <c r="E125" s="258" t="s">
        <v>258</v>
      </c>
      <c r="F125" s="259" t="s">
        <v>259</v>
      </c>
      <c r="G125" s="260" t="s">
        <v>149</v>
      </c>
      <c r="H125" s="261">
        <v>1.3109999999999999</v>
      </c>
      <c r="I125" s="262"/>
      <c r="J125" s="263">
        <f>ROUND(I125*H125,2)</f>
        <v>0</v>
      </c>
      <c r="K125" s="259" t="s">
        <v>140</v>
      </c>
      <c r="L125" s="264"/>
      <c r="M125" s="265" t="s">
        <v>23</v>
      </c>
      <c r="N125" s="266" t="s">
        <v>46</v>
      </c>
      <c r="O125" s="47"/>
      <c r="P125" s="230">
        <f>O125*H125</f>
        <v>0</v>
      </c>
      <c r="Q125" s="230">
        <v>0.55000000000000004</v>
      </c>
      <c r="R125" s="230">
        <f>Q125*H125</f>
        <v>0.72105000000000008</v>
      </c>
      <c r="S125" s="230">
        <v>0</v>
      </c>
      <c r="T125" s="231">
        <f>S125*H125</f>
        <v>0</v>
      </c>
      <c r="AR125" s="23" t="s">
        <v>226</v>
      </c>
      <c r="AT125" s="23" t="s">
        <v>223</v>
      </c>
      <c r="AU125" s="23" t="s">
        <v>85</v>
      </c>
      <c r="AY125" s="23" t="s">
        <v>133</v>
      </c>
      <c r="BE125" s="232">
        <f>IF(N125="základní",J125,0)</f>
        <v>0</v>
      </c>
      <c r="BF125" s="232">
        <f>IF(N125="snížená",J125,0)</f>
        <v>0</v>
      </c>
      <c r="BG125" s="232">
        <f>IF(N125="zákl. přenesená",J125,0)</f>
        <v>0</v>
      </c>
      <c r="BH125" s="232">
        <f>IF(N125="sníž. přenesená",J125,0)</f>
        <v>0</v>
      </c>
      <c r="BI125" s="232">
        <f>IF(N125="nulová",J125,0)</f>
        <v>0</v>
      </c>
      <c r="BJ125" s="23" t="s">
        <v>83</v>
      </c>
      <c r="BK125" s="232">
        <f>ROUND(I125*H125,2)</f>
        <v>0</v>
      </c>
      <c r="BL125" s="23" t="s">
        <v>195</v>
      </c>
      <c r="BM125" s="23" t="s">
        <v>482</v>
      </c>
    </row>
    <row r="126" s="11" customFormat="1">
      <c r="B126" s="236"/>
      <c r="C126" s="237"/>
      <c r="D126" s="233" t="s">
        <v>145</v>
      </c>
      <c r="E126" s="238" t="s">
        <v>23</v>
      </c>
      <c r="F126" s="239" t="s">
        <v>483</v>
      </c>
      <c r="G126" s="237"/>
      <c r="H126" s="240">
        <v>1.192</v>
      </c>
      <c r="I126" s="241"/>
      <c r="J126" s="237"/>
      <c r="K126" s="237"/>
      <c r="L126" s="242"/>
      <c r="M126" s="243"/>
      <c r="N126" s="244"/>
      <c r="O126" s="244"/>
      <c r="P126" s="244"/>
      <c r="Q126" s="244"/>
      <c r="R126" s="244"/>
      <c r="S126" s="244"/>
      <c r="T126" s="245"/>
      <c r="AT126" s="246" t="s">
        <v>145</v>
      </c>
      <c r="AU126" s="246" t="s">
        <v>85</v>
      </c>
      <c r="AV126" s="11" t="s">
        <v>85</v>
      </c>
      <c r="AW126" s="11" t="s">
        <v>38</v>
      </c>
      <c r="AX126" s="11" t="s">
        <v>83</v>
      </c>
      <c r="AY126" s="246" t="s">
        <v>133</v>
      </c>
    </row>
    <row r="127" s="11" customFormat="1">
      <c r="B127" s="236"/>
      <c r="C127" s="237"/>
      <c r="D127" s="233" t="s">
        <v>145</v>
      </c>
      <c r="E127" s="237"/>
      <c r="F127" s="239" t="s">
        <v>484</v>
      </c>
      <c r="G127" s="237"/>
      <c r="H127" s="240">
        <v>1.3109999999999999</v>
      </c>
      <c r="I127" s="241"/>
      <c r="J127" s="237"/>
      <c r="K127" s="237"/>
      <c r="L127" s="242"/>
      <c r="M127" s="243"/>
      <c r="N127" s="244"/>
      <c r="O127" s="244"/>
      <c r="P127" s="244"/>
      <c r="Q127" s="244"/>
      <c r="R127" s="244"/>
      <c r="S127" s="244"/>
      <c r="T127" s="245"/>
      <c r="AT127" s="246" t="s">
        <v>145</v>
      </c>
      <c r="AU127" s="246" t="s">
        <v>85</v>
      </c>
      <c r="AV127" s="11" t="s">
        <v>85</v>
      </c>
      <c r="AW127" s="11" t="s">
        <v>6</v>
      </c>
      <c r="AX127" s="11" t="s">
        <v>83</v>
      </c>
      <c r="AY127" s="246" t="s">
        <v>133</v>
      </c>
    </row>
    <row r="128" s="1" customFormat="1" ht="16.5" customHeight="1">
      <c r="B128" s="46"/>
      <c r="C128" s="221" t="s">
        <v>10</v>
      </c>
      <c r="D128" s="221" t="s">
        <v>136</v>
      </c>
      <c r="E128" s="222" t="s">
        <v>264</v>
      </c>
      <c r="F128" s="223" t="s">
        <v>265</v>
      </c>
      <c r="G128" s="224" t="s">
        <v>194</v>
      </c>
      <c r="H128" s="225">
        <v>273.39999999999998</v>
      </c>
      <c r="I128" s="226"/>
      <c r="J128" s="227">
        <f>ROUND(I128*H128,2)</f>
        <v>0</v>
      </c>
      <c r="K128" s="223" t="s">
        <v>140</v>
      </c>
      <c r="L128" s="72"/>
      <c r="M128" s="228" t="s">
        <v>23</v>
      </c>
      <c r="N128" s="229" t="s">
        <v>46</v>
      </c>
      <c r="O128" s="47"/>
      <c r="P128" s="230">
        <f>O128*H128</f>
        <v>0</v>
      </c>
      <c r="Q128" s="230">
        <v>0</v>
      </c>
      <c r="R128" s="230">
        <f>Q128*H128</f>
        <v>0</v>
      </c>
      <c r="S128" s="230">
        <v>0</v>
      </c>
      <c r="T128" s="231">
        <f>S128*H128</f>
        <v>0</v>
      </c>
      <c r="AR128" s="23" t="s">
        <v>195</v>
      </c>
      <c r="AT128" s="23" t="s">
        <v>136</v>
      </c>
      <c r="AU128" s="23" t="s">
        <v>85</v>
      </c>
      <c r="AY128" s="23" t="s">
        <v>133</v>
      </c>
      <c r="BE128" s="232">
        <f>IF(N128="základní",J128,0)</f>
        <v>0</v>
      </c>
      <c r="BF128" s="232">
        <f>IF(N128="snížená",J128,0)</f>
        <v>0</v>
      </c>
      <c r="BG128" s="232">
        <f>IF(N128="zákl. přenesená",J128,0)</f>
        <v>0</v>
      </c>
      <c r="BH128" s="232">
        <f>IF(N128="sníž. přenesená",J128,0)</f>
        <v>0</v>
      </c>
      <c r="BI128" s="232">
        <f>IF(N128="nulová",J128,0)</f>
        <v>0</v>
      </c>
      <c r="BJ128" s="23" t="s">
        <v>83</v>
      </c>
      <c r="BK128" s="232">
        <f>ROUND(I128*H128,2)</f>
        <v>0</v>
      </c>
      <c r="BL128" s="23" t="s">
        <v>195</v>
      </c>
      <c r="BM128" s="23" t="s">
        <v>485</v>
      </c>
    </row>
    <row r="129" s="1" customFormat="1">
      <c r="B129" s="46"/>
      <c r="C129" s="74"/>
      <c r="D129" s="233" t="s">
        <v>143</v>
      </c>
      <c r="E129" s="74"/>
      <c r="F129" s="234" t="s">
        <v>249</v>
      </c>
      <c r="G129" s="74"/>
      <c r="H129" s="74"/>
      <c r="I129" s="191"/>
      <c r="J129" s="74"/>
      <c r="K129" s="74"/>
      <c r="L129" s="72"/>
      <c r="M129" s="235"/>
      <c r="N129" s="47"/>
      <c r="O129" s="47"/>
      <c r="P129" s="47"/>
      <c r="Q129" s="47"/>
      <c r="R129" s="47"/>
      <c r="S129" s="47"/>
      <c r="T129" s="95"/>
      <c r="AT129" s="23" t="s">
        <v>143</v>
      </c>
      <c r="AU129" s="23" t="s">
        <v>85</v>
      </c>
    </row>
    <row r="130" s="11" customFormat="1">
      <c r="B130" s="236"/>
      <c r="C130" s="237"/>
      <c r="D130" s="233" t="s">
        <v>145</v>
      </c>
      <c r="E130" s="238" t="s">
        <v>23</v>
      </c>
      <c r="F130" s="239" t="s">
        <v>486</v>
      </c>
      <c r="G130" s="237"/>
      <c r="H130" s="240">
        <v>273.39999999999998</v>
      </c>
      <c r="I130" s="241"/>
      <c r="J130" s="237"/>
      <c r="K130" s="237"/>
      <c r="L130" s="242"/>
      <c r="M130" s="243"/>
      <c r="N130" s="244"/>
      <c r="O130" s="244"/>
      <c r="P130" s="244"/>
      <c r="Q130" s="244"/>
      <c r="R130" s="244"/>
      <c r="S130" s="244"/>
      <c r="T130" s="245"/>
      <c r="AT130" s="246" t="s">
        <v>145</v>
      </c>
      <c r="AU130" s="246" t="s">
        <v>85</v>
      </c>
      <c r="AV130" s="11" t="s">
        <v>85</v>
      </c>
      <c r="AW130" s="11" t="s">
        <v>38</v>
      </c>
      <c r="AX130" s="11" t="s">
        <v>83</v>
      </c>
      <c r="AY130" s="246" t="s">
        <v>133</v>
      </c>
    </row>
    <row r="131" s="1" customFormat="1" ht="16.5" customHeight="1">
      <c r="B131" s="46"/>
      <c r="C131" s="257" t="s">
        <v>195</v>
      </c>
      <c r="D131" s="257" t="s">
        <v>223</v>
      </c>
      <c r="E131" s="258" t="s">
        <v>258</v>
      </c>
      <c r="F131" s="259" t="s">
        <v>259</v>
      </c>
      <c r="G131" s="260" t="s">
        <v>149</v>
      </c>
      <c r="H131" s="261">
        <v>0.32800000000000001</v>
      </c>
      <c r="I131" s="262"/>
      <c r="J131" s="263">
        <f>ROUND(I131*H131,2)</f>
        <v>0</v>
      </c>
      <c r="K131" s="259" t="s">
        <v>140</v>
      </c>
      <c r="L131" s="264"/>
      <c r="M131" s="265" t="s">
        <v>23</v>
      </c>
      <c r="N131" s="266" t="s">
        <v>46</v>
      </c>
      <c r="O131" s="47"/>
      <c r="P131" s="230">
        <f>O131*H131</f>
        <v>0</v>
      </c>
      <c r="Q131" s="230">
        <v>0.55000000000000004</v>
      </c>
      <c r="R131" s="230">
        <f>Q131*H131</f>
        <v>0.18040000000000003</v>
      </c>
      <c r="S131" s="230">
        <v>0</v>
      </c>
      <c r="T131" s="231">
        <f>S131*H131</f>
        <v>0</v>
      </c>
      <c r="AR131" s="23" t="s">
        <v>226</v>
      </c>
      <c r="AT131" s="23" t="s">
        <v>223</v>
      </c>
      <c r="AU131" s="23" t="s">
        <v>85</v>
      </c>
      <c r="AY131" s="23" t="s">
        <v>133</v>
      </c>
      <c r="BE131" s="232">
        <f>IF(N131="základní",J131,0)</f>
        <v>0</v>
      </c>
      <c r="BF131" s="232">
        <f>IF(N131="snížená",J131,0)</f>
        <v>0</v>
      </c>
      <c r="BG131" s="232">
        <f>IF(N131="zákl. přenesená",J131,0)</f>
        <v>0</v>
      </c>
      <c r="BH131" s="232">
        <f>IF(N131="sníž. přenesená",J131,0)</f>
        <v>0</v>
      </c>
      <c r="BI131" s="232">
        <f>IF(N131="nulová",J131,0)</f>
        <v>0</v>
      </c>
      <c r="BJ131" s="23" t="s">
        <v>83</v>
      </c>
      <c r="BK131" s="232">
        <f>ROUND(I131*H131,2)</f>
        <v>0</v>
      </c>
      <c r="BL131" s="23" t="s">
        <v>195</v>
      </c>
      <c r="BM131" s="23" t="s">
        <v>487</v>
      </c>
    </row>
    <row r="132" s="11" customFormat="1">
      <c r="B132" s="236"/>
      <c r="C132" s="237"/>
      <c r="D132" s="233" t="s">
        <v>145</v>
      </c>
      <c r="E132" s="238" t="s">
        <v>23</v>
      </c>
      <c r="F132" s="239" t="s">
        <v>488</v>
      </c>
      <c r="G132" s="237"/>
      <c r="H132" s="240">
        <v>0.32800000000000001</v>
      </c>
      <c r="I132" s="241"/>
      <c r="J132" s="237"/>
      <c r="K132" s="237"/>
      <c r="L132" s="242"/>
      <c r="M132" s="243"/>
      <c r="N132" s="244"/>
      <c r="O132" s="244"/>
      <c r="P132" s="244"/>
      <c r="Q132" s="244"/>
      <c r="R132" s="244"/>
      <c r="S132" s="244"/>
      <c r="T132" s="245"/>
      <c r="AT132" s="246" t="s">
        <v>145</v>
      </c>
      <c r="AU132" s="246" t="s">
        <v>85</v>
      </c>
      <c r="AV132" s="11" t="s">
        <v>85</v>
      </c>
      <c r="AW132" s="11" t="s">
        <v>38</v>
      </c>
      <c r="AX132" s="11" t="s">
        <v>83</v>
      </c>
      <c r="AY132" s="246" t="s">
        <v>133</v>
      </c>
    </row>
    <row r="133" s="1" customFormat="1" ht="38.25" customHeight="1">
      <c r="B133" s="46"/>
      <c r="C133" s="221" t="s">
        <v>236</v>
      </c>
      <c r="D133" s="221" t="s">
        <v>136</v>
      </c>
      <c r="E133" s="222" t="s">
        <v>273</v>
      </c>
      <c r="F133" s="223" t="s">
        <v>274</v>
      </c>
      <c r="G133" s="224" t="s">
        <v>156</v>
      </c>
      <c r="H133" s="225">
        <v>153.31999999999999</v>
      </c>
      <c r="I133" s="226"/>
      <c r="J133" s="227">
        <f>ROUND(I133*H133,2)</f>
        <v>0</v>
      </c>
      <c r="K133" s="223" t="s">
        <v>140</v>
      </c>
      <c r="L133" s="72"/>
      <c r="M133" s="228" t="s">
        <v>23</v>
      </c>
      <c r="N133" s="229" t="s">
        <v>46</v>
      </c>
      <c r="O133" s="47"/>
      <c r="P133" s="230">
        <f>O133*H133</f>
        <v>0</v>
      </c>
      <c r="Q133" s="230">
        <v>0</v>
      </c>
      <c r="R133" s="230">
        <f>Q133*H133</f>
        <v>0</v>
      </c>
      <c r="S133" s="230">
        <v>0.0050000000000000001</v>
      </c>
      <c r="T133" s="231">
        <f>S133*H133</f>
        <v>0.76659999999999995</v>
      </c>
      <c r="AR133" s="23" t="s">
        <v>195</v>
      </c>
      <c r="AT133" s="23" t="s">
        <v>136</v>
      </c>
      <c r="AU133" s="23" t="s">
        <v>85</v>
      </c>
      <c r="AY133" s="23" t="s">
        <v>133</v>
      </c>
      <c r="BE133" s="232">
        <f>IF(N133="základní",J133,0)</f>
        <v>0</v>
      </c>
      <c r="BF133" s="232">
        <f>IF(N133="snížená",J133,0)</f>
        <v>0</v>
      </c>
      <c r="BG133" s="232">
        <f>IF(N133="zákl. přenesená",J133,0)</f>
        <v>0</v>
      </c>
      <c r="BH133" s="232">
        <f>IF(N133="sníž. přenesená",J133,0)</f>
        <v>0</v>
      </c>
      <c r="BI133" s="232">
        <f>IF(N133="nulová",J133,0)</f>
        <v>0</v>
      </c>
      <c r="BJ133" s="23" t="s">
        <v>83</v>
      </c>
      <c r="BK133" s="232">
        <f>ROUND(I133*H133,2)</f>
        <v>0</v>
      </c>
      <c r="BL133" s="23" t="s">
        <v>195</v>
      </c>
      <c r="BM133" s="23" t="s">
        <v>489</v>
      </c>
    </row>
    <row r="134" s="1" customFormat="1" ht="25.5" customHeight="1">
      <c r="B134" s="46"/>
      <c r="C134" s="221" t="s">
        <v>240</v>
      </c>
      <c r="D134" s="221" t="s">
        <v>136</v>
      </c>
      <c r="E134" s="222" t="s">
        <v>278</v>
      </c>
      <c r="F134" s="223" t="s">
        <v>279</v>
      </c>
      <c r="G134" s="224" t="s">
        <v>194</v>
      </c>
      <c r="H134" s="225">
        <v>273.39999999999998</v>
      </c>
      <c r="I134" s="226"/>
      <c r="J134" s="227">
        <f>ROUND(I134*H134,2)</f>
        <v>0</v>
      </c>
      <c r="K134" s="223" t="s">
        <v>140</v>
      </c>
      <c r="L134" s="72"/>
      <c r="M134" s="228" t="s">
        <v>23</v>
      </c>
      <c r="N134" s="229" t="s">
        <v>46</v>
      </c>
      <c r="O134" s="47"/>
      <c r="P134" s="230">
        <f>O134*H134</f>
        <v>0</v>
      </c>
      <c r="Q134" s="230">
        <v>0</v>
      </c>
      <c r="R134" s="230">
        <f>Q134*H134</f>
        <v>0</v>
      </c>
      <c r="S134" s="230">
        <v>0.0070000000000000001</v>
      </c>
      <c r="T134" s="231">
        <f>S134*H134</f>
        <v>1.9138</v>
      </c>
      <c r="AR134" s="23" t="s">
        <v>195</v>
      </c>
      <c r="AT134" s="23" t="s">
        <v>136</v>
      </c>
      <c r="AU134" s="23" t="s">
        <v>85</v>
      </c>
      <c r="AY134" s="23" t="s">
        <v>133</v>
      </c>
      <c r="BE134" s="232">
        <f>IF(N134="základní",J134,0)</f>
        <v>0</v>
      </c>
      <c r="BF134" s="232">
        <f>IF(N134="snížená",J134,0)</f>
        <v>0</v>
      </c>
      <c r="BG134" s="232">
        <f>IF(N134="zákl. přenesená",J134,0)</f>
        <v>0</v>
      </c>
      <c r="BH134" s="232">
        <f>IF(N134="sníž. přenesená",J134,0)</f>
        <v>0</v>
      </c>
      <c r="BI134" s="232">
        <f>IF(N134="nulová",J134,0)</f>
        <v>0</v>
      </c>
      <c r="BJ134" s="23" t="s">
        <v>83</v>
      </c>
      <c r="BK134" s="232">
        <f>ROUND(I134*H134,2)</f>
        <v>0</v>
      </c>
      <c r="BL134" s="23" t="s">
        <v>195</v>
      </c>
      <c r="BM134" s="23" t="s">
        <v>490</v>
      </c>
    </row>
    <row r="135" s="12" customFormat="1">
      <c r="B135" s="247"/>
      <c r="C135" s="248"/>
      <c r="D135" s="233" t="s">
        <v>145</v>
      </c>
      <c r="E135" s="249" t="s">
        <v>23</v>
      </c>
      <c r="F135" s="250" t="s">
        <v>491</v>
      </c>
      <c r="G135" s="248"/>
      <c r="H135" s="249" t="s">
        <v>23</v>
      </c>
      <c r="I135" s="251"/>
      <c r="J135" s="248"/>
      <c r="K135" s="248"/>
      <c r="L135" s="252"/>
      <c r="M135" s="253"/>
      <c r="N135" s="254"/>
      <c r="O135" s="254"/>
      <c r="P135" s="254"/>
      <c r="Q135" s="254"/>
      <c r="R135" s="254"/>
      <c r="S135" s="254"/>
      <c r="T135" s="255"/>
      <c r="AT135" s="256" t="s">
        <v>145</v>
      </c>
      <c r="AU135" s="256" t="s">
        <v>85</v>
      </c>
      <c r="AV135" s="12" t="s">
        <v>83</v>
      </c>
      <c r="AW135" s="12" t="s">
        <v>38</v>
      </c>
      <c r="AX135" s="12" t="s">
        <v>75</v>
      </c>
      <c r="AY135" s="256" t="s">
        <v>133</v>
      </c>
    </row>
    <row r="136" s="11" customFormat="1">
      <c r="B136" s="236"/>
      <c r="C136" s="237"/>
      <c r="D136" s="233" t="s">
        <v>145</v>
      </c>
      <c r="E136" s="238" t="s">
        <v>23</v>
      </c>
      <c r="F136" s="239" t="s">
        <v>492</v>
      </c>
      <c r="G136" s="237"/>
      <c r="H136" s="240">
        <v>273.39999999999998</v>
      </c>
      <c r="I136" s="241"/>
      <c r="J136" s="237"/>
      <c r="K136" s="237"/>
      <c r="L136" s="242"/>
      <c r="M136" s="243"/>
      <c r="N136" s="244"/>
      <c r="O136" s="244"/>
      <c r="P136" s="244"/>
      <c r="Q136" s="244"/>
      <c r="R136" s="244"/>
      <c r="S136" s="244"/>
      <c r="T136" s="245"/>
      <c r="AT136" s="246" t="s">
        <v>145</v>
      </c>
      <c r="AU136" s="246" t="s">
        <v>85</v>
      </c>
      <c r="AV136" s="11" t="s">
        <v>85</v>
      </c>
      <c r="AW136" s="11" t="s">
        <v>38</v>
      </c>
      <c r="AX136" s="11" t="s">
        <v>83</v>
      </c>
      <c r="AY136" s="246" t="s">
        <v>133</v>
      </c>
    </row>
    <row r="137" s="1" customFormat="1" ht="25.5" customHeight="1">
      <c r="B137" s="46"/>
      <c r="C137" s="221" t="s">
        <v>245</v>
      </c>
      <c r="D137" s="221" t="s">
        <v>136</v>
      </c>
      <c r="E137" s="222" t="s">
        <v>284</v>
      </c>
      <c r="F137" s="223" t="s">
        <v>285</v>
      </c>
      <c r="G137" s="224" t="s">
        <v>194</v>
      </c>
      <c r="H137" s="225">
        <v>96</v>
      </c>
      <c r="I137" s="226"/>
      <c r="J137" s="227">
        <f>ROUND(I137*H137,2)</f>
        <v>0</v>
      </c>
      <c r="K137" s="223" t="s">
        <v>140</v>
      </c>
      <c r="L137" s="72"/>
      <c r="M137" s="228" t="s">
        <v>23</v>
      </c>
      <c r="N137" s="229" t="s">
        <v>46</v>
      </c>
      <c r="O137" s="47"/>
      <c r="P137" s="230">
        <f>O137*H137</f>
        <v>0</v>
      </c>
      <c r="Q137" s="230">
        <v>0</v>
      </c>
      <c r="R137" s="230">
        <f>Q137*H137</f>
        <v>0</v>
      </c>
      <c r="S137" s="230">
        <v>0</v>
      </c>
      <c r="T137" s="231">
        <f>S137*H137</f>
        <v>0</v>
      </c>
      <c r="AR137" s="23" t="s">
        <v>195</v>
      </c>
      <c r="AT137" s="23" t="s">
        <v>136</v>
      </c>
      <c r="AU137" s="23" t="s">
        <v>85</v>
      </c>
      <c r="AY137" s="23" t="s">
        <v>133</v>
      </c>
      <c r="BE137" s="232">
        <f>IF(N137="základní",J137,0)</f>
        <v>0</v>
      </c>
      <c r="BF137" s="232">
        <f>IF(N137="snížená",J137,0)</f>
        <v>0</v>
      </c>
      <c r="BG137" s="232">
        <f>IF(N137="zákl. přenesená",J137,0)</f>
        <v>0</v>
      </c>
      <c r="BH137" s="232">
        <f>IF(N137="sníž. přenesená",J137,0)</f>
        <v>0</v>
      </c>
      <c r="BI137" s="232">
        <f>IF(N137="nulová",J137,0)</f>
        <v>0</v>
      </c>
      <c r="BJ137" s="23" t="s">
        <v>83</v>
      </c>
      <c r="BK137" s="232">
        <f>ROUND(I137*H137,2)</f>
        <v>0</v>
      </c>
      <c r="BL137" s="23" t="s">
        <v>195</v>
      </c>
      <c r="BM137" s="23" t="s">
        <v>493</v>
      </c>
    </row>
    <row r="138" s="12" customFormat="1">
      <c r="B138" s="247"/>
      <c r="C138" s="248"/>
      <c r="D138" s="233" t="s">
        <v>145</v>
      </c>
      <c r="E138" s="249" t="s">
        <v>23</v>
      </c>
      <c r="F138" s="250" t="s">
        <v>281</v>
      </c>
      <c r="G138" s="248"/>
      <c r="H138" s="249" t="s">
        <v>23</v>
      </c>
      <c r="I138" s="251"/>
      <c r="J138" s="248"/>
      <c r="K138" s="248"/>
      <c r="L138" s="252"/>
      <c r="M138" s="253"/>
      <c r="N138" s="254"/>
      <c r="O138" s="254"/>
      <c r="P138" s="254"/>
      <c r="Q138" s="254"/>
      <c r="R138" s="254"/>
      <c r="S138" s="254"/>
      <c r="T138" s="255"/>
      <c r="AT138" s="256" t="s">
        <v>145</v>
      </c>
      <c r="AU138" s="256" t="s">
        <v>85</v>
      </c>
      <c r="AV138" s="12" t="s">
        <v>83</v>
      </c>
      <c r="AW138" s="12" t="s">
        <v>38</v>
      </c>
      <c r="AX138" s="12" t="s">
        <v>75</v>
      </c>
      <c r="AY138" s="256" t="s">
        <v>133</v>
      </c>
    </row>
    <row r="139" s="11" customFormat="1">
      <c r="B139" s="236"/>
      <c r="C139" s="237"/>
      <c r="D139" s="233" t="s">
        <v>145</v>
      </c>
      <c r="E139" s="238" t="s">
        <v>23</v>
      </c>
      <c r="F139" s="239" t="s">
        <v>494</v>
      </c>
      <c r="G139" s="237"/>
      <c r="H139" s="240">
        <v>96</v>
      </c>
      <c r="I139" s="241"/>
      <c r="J139" s="237"/>
      <c r="K139" s="237"/>
      <c r="L139" s="242"/>
      <c r="M139" s="243"/>
      <c r="N139" s="244"/>
      <c r="O139" s="244"/>
      <c r="P139" s="244"/>
      <c r="Q139" s="244"/>
      <c r="R139" s="244"/>
      <c r="S139" s="244"/>
      <c r="T139" s="245"/>
      <c r="AT139" s="246" t="s">
        <v>145</v>
      </c>
      <c r="AU139" s="246" t="s">
        <v>85</v>
      </c>
      <c r="AV139" s="11" t="s">
        <v>85</v>
      </c>
      <c r="AW139" s="11" t="s">
        <v>38</v>
      </c>
      <c r="AX139" s="11" t="s">
        <v>83</v>
      </c>
      <c r="AY139" s="246" t="s">
        <v>133</v>
      </c>
    </row>
    <row r="140" s="1" customFormat="1" ht="16.5" customHeight="1">
      <c r="B140" s="46"/>
      <c r="C140" s="257" t="s">
        <v>254</v>
      </c>
      <c r="D140" s="257" t="s">
        <v>223</v>
      </c>
      <c r="E140" s="258" t="s">
        <v>288</v>
      </c>
      <c r="F140" s="259" t="s">
        <v>289</v>
      </c>
      <c r="G140" s="260" t="s">
        <v>149</v>
      </c>
      <c r="H140" s="261">
        <v>1.52</v>
      </c>
      <c r="I140" s="262"/>
      <c r="J140" s="263">
        <f>ROUND(I140*H140,2)</f>
        <v>0</v>
      </c>
      <c r="K140" s="259" t="s">
        <v>140</v>
      </c>
      <c r="L140" s="264"/>
      <c r="M140" s="265" t="s">
        <v>23</v>
      </c>
      <c r="N140" s="266" t="s">
        <v>46</v>
      </c>
      <c r="O140" s="47"/>
      <c r="P140" s="230">
        <f>O140*H140</f>
        <v>0</v>
      </c>
      <c r="Q140" s="230">
        <v>0.55000000000000004</v>
      </c>
      <c r="R140" s="230">
        <f>Q140*H140</f>
        <v>0.83600000000000008</v>
      </c>
      <c r="S140" s="230">
        <v>0</v>
      </c>
      <c r="T140" s="231">
        <f>S140*H140</f>
        <v>0</v>
      </c>
      <c r="AR140" s="23" t="s">
        <v>226</v>
      </c>
      <c r="AT140" s="23" t="s">
        <v>223</v>
      </c>
      <c r="AU140" s="23" t="s">
        <v>85</v>
      </c>
      <c r="AY140" s="23" t="s">
        <v>133</v>
      </c>
      <c r="BE140" s="232">
        <f>IF(N140="základní",J140,0)</f>
        <v>0</v>
      </c>
      <c r="BF140" s="232">
        <f>IF(N140="snížená",J140,0)</f>
        <v>0</v>
      </c>
      <c r="BG140" s="232">
        <f>IF(N140="zákl. přenesená",J140,0)</f>
        <v>0</v>
      </c>
      <c r="BH140" s="232">
        <f>IF(N140="sníž. přenesená",J140,0)</f>
        <v>0</v>
      </c>
      <c r="BI140" s="232">
        <f>IF(N140="nulová",J140,0)</f>
        <v>0</v>
      </c>
      <c r="BJ140" s="23" t="s">
        <v>83</v>
      </c>
      <c r="BK140" s="232">
        <f>ROUND(I140*H140,2)</f>
        <v>0</v>
      </c>
      <c r="BL140" s="23" t="s">
        <v>195</v>
      </c>
      <c r="BM140" s="23" t="s">
        <v>495</v>
      </c>
    </row>
    <row r="141" s="11" customFormat="1">
      <c r="B141" s="236"/>
      <c r="C141" s="237"/>
      <c r="D141" s="233" t="s">
        <v>145</v>
      </c>
      <c r="E141" s="238" t="s">
        <v>23</v>
      </c>
      <c r="F141" s="239" t="s">
        <v>496</v>
      </c>
      <c r="G141" s="237"/>
      <c r="H141" s="240">
        <v>1.3819999999999999</v>
      </c>
      <c r="I141" s="241"/>
      <c r="J141" s="237"/>
      <c r="K141" s="237"/>
      <c r="L141" s="242"/>
      <c r="M141" s="243"/>
      <c r="N141" s="244"/>
      <c r="O141" s="244"/>
      <c r="P141" s="244"/>
      <c r="Q141" s="244"/>
      <c r="R141" s="244"/>
      <c r="S141" s="244"/>
      <c r="T141" s="245"/>
      <c r="AT141" s="246" t="s">
        <v>145</v>
      </c>
      <c r="AU141" s="246" t="s">
        <v>85</v>
      </c>
      <c r="AV141" s="11" t="s">
        <v>85</v>
      </c>
      <c r="AW141" s="11" t="s">
        <v>38</v>
      </c>
      <c r="AX141" s="11" t="s">
        <v>83</v>
      </c>
      <c r="AY141" s="246" t="s">
        <v>133</v>
      </c>
    </row>
    <row r="142" s="11" customFormat="1">
      <c r="B142" s="236"/>
      <c r="C142" s="237"/>
      <c r="D142" s="233" t="s">
        <v>145</v>
      </c>
      <c r="E142" s="237"/>
      <c r="F142" s="239" t="s">
        <v>497</v>
      </c>
      <c r="G142" s="237"/>
      <c r="H142" s="240">
        <v>1.52</v>
      </c>
      <c r="I142" s="241"/>
      <c r="J142" s="237"/>
      <c r="K142" s="237"/>
      <c r="L142" s="242"/>
      <c r="M142" s="243"/>
      <c r="N142" s="244"/>
      <c r="O142" s="244"/>
      <c r="P142" s="244"/>
      <c r="Q142" s="244"/>
      <c r="R142" s="244"/>
      <c r="S142" s="244"/>
      <c r="T142" s="245"/>
      <c r="AT142" s="246" t="s">
        <v>145</v>
      </c>
      <c r="AU142" s="246" t="s">
        <v>85</v>
      </c>
      <c r="AV142" s="11" t="s">
        <v>85</v>
      </c>
      <c r="AW142" s="11" t="s">
        <v>6</v>
      </c>
      <c r="AX142" s="11" t="s">
        <v>83</v>
      </c>
      <c r="AY142" s="246" t="s">
        <v>133</v>
      </c>
    </row>
    <row r="143" s="1" customFormat="1" ht="16.5" customHeight="1">
      <c r="B143" s="46"/>
      <c r="C143" s="221" t="s">
        <v>9</v>
      </c>
      <c r="D143" s="221" t="s">
        <v>136</v>
      </c>
      <c r="E143" s="222" t="s">
        <v>294</v>
      </c>
      <c r="F143" s="223" t="s">
        <v>295</v>
      </c>
      <c r="G143" s="224" t="s">
        <v>139</v>
      </c>
      <c r="H143" s="225">
        <v>4</v>
      </c>
      <c r="I143" s="226"/>
      <c r="J143" s="227">
        <f>ROUND(I143*H143,2)</f>
        <v>0</v>
      </c>
      <c r="K143" s="223" t="s">
        <v>140</v>
      </c>
      <c r="L143" s="72"/>
      <c r="M143" s="228" t="s">
        <v>23</v>
      </c>
      <c r="N143" s="229" t="s">
        <v>46</v>
      </c>
      <c r="O143" s="47"/>
      <c r="P143" s="230">
        <f>O143*H143</f>
        <v>0</v>
      </c>
      <c r="Q143" s="230">
        <v>0</v>
      </c>
      <c r="R143" s="230">
        <f>Q143*H143</f>
        <v>0</v>
      </c>
      <c r="S143" s="230">
        <v>0.20000000000000001</v>
      </c>
      <c r="T143" s="231">
        <f>S143*H143</f>
        <v>0.80000000000000004</v>
      </c>
      <c r="AR143" s="23" t="s">
        <v>195</v>
      </c>
      <c r="AT143" s="23" t="s">
        <v>136</v>
      </c>
      <c r="AU143" s="23" t="s">
        <v>85</v>
      </c>
      <c r="AY143" s="23" t="s">
        <v>133</v>
      </c>
      <c r="BE143" s="232">
        <f>IF(N143="základní",J143,0)</f>
        <v>0</v>
      </c>
      <c r="BF143" s="232">
        <f>IF(N143="snížená",J143,0)</f>
        <v>0</v>
      </c>
      <c r="BG143" s="232">
        <f>IF(N143="zákl. přenesená",J143,0)</f>
        <v>0</v>
      </c>
      <c r="BH143" s="232">
        <f>IF(N143="sníž. přenesená",J143,0)</f>
        <v>0</v>
      </c>
      <c r="BI143" s="232">
        <f>IF(N143="nulová",J143,0)</f>
        <v>0</v>
      </c>
      <c r="BJ143" s="23" t="s">
        <v>83</v>
      </c>
      <c r="BK143" s="232">
        <f>ROUND(I143*H143,2)</f>
        <v>0</v>
      </c>
      <c r="BL143" s="23" t="s">
        <v>195</v>
      </c>
      <c r="BM143" s="23" t="s">
        <v>498</v>
      </c>
    </row>
    <row r="144" s="1" customFormat="1" ht="25.5" customHeight="1">
      <c r="B144" s="46"/>
      <c r="C144" s="221" t="s">
        <v>263</v>
      </c>
      <c r="D144" s="221" t="s">
        <v>136</v>
      </c>
      <c r="E144" s="222" t="s">
        <v>298</v>
      </c>
      <c r="F144" s="223" t="s">
        <v>299</v>
      </c>
      <c r="G144" s="224" t="s">
        <v>149</v>
      </c>
      <c r="H144" s="225">
        <v>3.1589999999999998</v>
      </c>
      <c r="I144" s="226"/>
      <c r="J144" s="227">
        <f>ROUND(I144*H144,2)</f>
        <v>0</v>
      </c>
      <c r="K144" s="223" t="s">
        <v>140</v>
      </c>
      <c r="L144" s="72"/>
      <c r="M144" s="228" t="s">
        <v>23</v>
      </c>
      <c r="N144" s="229" t="s">
        <v>46</v>
      </c>
      <c r="O144" s="47"/>
      <c r="P144" s="230">
        <f>O144*H144</f>
        <v>0</v>
      </c>
      <c r="Q144" s="230">
        <v>0.023369999999999998</v>
      </c>
      <c r="R144" s="230">
        <f>Q144*H144</f>
        <v>0.073825829999999995</v>
      </c>
      <c r="S144" s="230">
        <v>0</v>
      </c>
      <c r="T144" s="231">
        <f>S144*H144</f>
        <v>0</v>
      </c>
      <c r="AR144" s="23" t="s">
        <v>195</v>
      </c>
      <c r="AT144" s="23" t="s">
        <v>136</v>
      </c>
      <c r="AU144" s="23" t="s">
        <v>85</v>
      </c>
      <c r="AY144" s="23" t="s">
        <v>133</v>
      </c>
      <c r="BE144" s="232">
        <f>IF(N144="základní",J144,0)</f>
        <v>0</v>
      </c>
      <c r="BF144" s="232">
        <f>IF(N144="snížená",J144,0)</f>
        <v>0</v>
      </c>
      <c r="BG144" s="232">
        <f>IF(N144="zákl. přenesená",J144,0)</f>
        <v>0</v>
      </c>
      <c r="BH144" s="232">
        <f>IF(N144="sníž. přenesená",J144,0)</f>
        <v>0</v>
      </c>
      <c r="BI144" s="232">
        <f>IF(N144="nulová",J144,0)</f>
        <v>0</v>
      </c>
      <c r="BJ144" s="23" t="s">
        <v>83</v>
      </c>
      <c r="BK144" s="232">
        <f>ROUND(I144*H144,2)</f>
        <v>0</v>
      </c>
      <c r="BL144" s="23" t="s">
        <v>195</v>
      </c>
      <c r="BM144" s="23" t="s">
        <v>499</v>
      </c>
    </row>
    <row r="145" s="1" customFormat="1">
      <c r="B145" s="46"/>
      <c r="C145" s="74"/>
      <c r="D145" s="233" t="s">
        <v>143</v>
      </c>
      <c r="E145" s="74"/>
      <c r="F145" s="234" t="s">
        <v>301</v>
      </c>
      <c r="G145" s="74"/>
      <c r="H145" s="74"/>
      <c r="I145" s="191"/>
      <c r="J145" s="74"/>
      <c r="K145" s="74"/>
      <c r="L145" s="72"/>
      <c r="M145" s="235"/>
      <c r="N145" s="47"/>
      <c r="O145" s="47"/>
      <c r="P145" s="47"/>
      <c r="Q145" s="47"/>
      <c r="R145" s="47"/>
      <c r="S145" s="47"/>
      <c r="T145" s="95"/>
      <c r="AT145" s="23" t="s">
        <v>143</v>
      </c>
      <c r="AU145" s="23" t="s">
        <v>85</v>
      </c>
    </row>
    <row r="146" s="11" customFormat="1">
      <c r="B146" s="236"/>
      <c r="C146" s="237"/>
      <c r="D146" s="233" t="s">
        <v>145</v>
      </c>
      <c r="E146" s="238" t="s">
        <v>23</v>
      </c>
      <c r="F146" s="239" t="s">
        <v>500</v>
      </c>
      <c r="G146" s="237"/>
      <c r="H146" s="240">
        <v>3.1589999999999998</v>
      </c>
      <c r="I146" s="241"/>
      <c r="J146" s="237"/>
      <c r="K146" s="237"/>
      <c r="L146" s="242"/>
      <c r="M146" s="243"/>
      <c r="N146" s="244"/>
      <c r="O146" s="244"/>
      <c r="P146" s="244"/>
      <c r="Q146" s="244"/>
      <c r="R146" s="244"/>
      <c r="S146" s="244"/>
      <c r="T146" s="245"/>
      <c r="AT146" s="246" t="s">
        <v>145</v>
      </c>
      <c r="AU146" s="246" t="s">
        <v>85</v>
      </c>
      <c r="AV146" s="11" t="s">
        <v>85</v>
      </c>
      <c r="AW146" s="11" t="s">
        <v>38</v>
      </c>
      <c r="AX146" s="11" t="s">
        <v>83</v>
      </c>
      <c r="AY146" s="246" t="s">
        <v>133</v>
      </c>
    </row>
    <row r="147" s="1" customFormat="1" ht="38.25" customHeight="1">
      <c r="B147" s="46"/>
      <c r="C147" s="221" t="s">
        <v>268</v>
      </c>
      <c r="D147" s="221" t="s">
        <v>136</v>
      </c>
      <c r="E147" s="222" t="s">
        <v>501</v>
      </c>
      <c r="F147" s="223" t="s">
        <v>502</v>
      </c>
      <c r="G147" s="224" t="s">
        <v>164</v>
      </c>
      <c r="H147" s="225">
        <v>3.6619999999999999</v>
      </c>
      <c r="I147" s="226"/>
      <c r="J147" s="227">
        <f>ROUND(I147*H147,2)</f>
        <v>0</v>
      </c>
      <c r="K147" s="223" t="s">
        <v>140</v>
      </c>
      <c r="L147" s="72"/>
      <c r="M147" s="228" t="s">
        <v>23</v>
      </c>
      <c r="N147" s="229" t="s">
        <v>46</v>
      </c>
      <c r="O147" s="47"/>
      <c r="P147" s="230">
        <f>O147*H147</f>
        <v>0</v>
      </c>
      <c r="Q147" s="230">
        <v>0</v>
      </c>
      <c r="R147" s="230">
        <f>Q147*H147</f>
        <v>0</v>
      </c>
      <c r="S147" s="230">
        <v>0</v>
      </c>
      <c r="T147" s="231">
        <f>S147*H147</f>
        <v>0</v>
      </c>
      <c r="AR147" s="23" t="s">
        <v>195</v>
      </c>
      <c r="AT147" s="23" t="s">
        <v>136</v>
      </c>
      <c r="AU147" s="23" t="s">
        <v>85</v>
      </c>
      <c r="AY147" s="23" t="s">
        <v>133</v>
      </c>
      <c r="BE147" s="232">
        <f>IF(N147="základní",J147,0)</f>
        <v>0</v>
      </c>
      <c r="BF147" s="232">
        <f>IF(N147="snížená",J147,0)</f>
        <v>0</v>
      </c>
      <c r="BG147" s="232">
        <f>IF(N147="zákl. přenesená",J147,0)</f>
        <v>0</v>
      </c>
      <c r="BH147" s="232">
        <f>IF(N147="sníž. přenesená",J147,0)</f>
        <v>0</v>
      </c>
      <c r="BI147" s="232">
        <f>IF(N147="nulová",J147,0)</f>
        <v>0</v>
      </c>
      <c r="BJ147" s="23" t="s">
        <v>83</v>
      </c>
      <c r="BK147" s="232">
        <f>ROUND(I147*H147,2)</f>
        <v>0</v>
      </c>
      <c r="BL147" s="23" t="s">
        <v>195</v>
      </c>
      <c r="BM147" s="23" t="s">
        <v>503</v>
      </c>
    </row>
    <row r="148" s="1" customFormat="1">
      <c r="B148" s="46"/>
      <c r="C148" s="74"/>
      <c r="D148" s="233" t="s">
        <v>143</v>
      </c>
      <c r="E148" s="74"/>
      <c r="F148" s="234" t="s">
        <v>307</v>
      </c>
      <c r="G148" s="74"/>
      <c r="H148" s="74"/>
      <c r="I148" s="191"/>
      <c r="J148" s="74"/>
      <c r="K148" s="74"/>
      <c r="L148" s="72"/>
      <c r="M148" s="235"/>
      <c r="N148" s="47"/>
      <c r="O148" s="47"/>
      <c r="P148" s="47"/>
      <c r="Q148" s="47"/>
      <c r="R148" s="47"/>
      <c r="S148" s="47"/>
      <c r="T148" s="95"/>
      <c r="AT148" s="23" t="s">
        <v>143</v>
      </c>
      <c r="AU148" s="23" t="s">
        <v>85</v>
      </c>
    </row>
    <row r="149" s="10" customFormat="1" ht="29.88" customHeight="1">
      <c r="B149" s="205"/>
      <c r="C149" s="206"/>
      <c r="D149" s="207" t="s">
        <v>74</v>
      </c>
      <c r="E149" s="219" t="s">
        <v>308</v>
      </c>
      <c r="F149" s="219" t="s">
        <v>309</v>
      </c>
      <c r="G149" s="206"/>
      <c r="H149" s="206"/>
      <c r="I149" s="209"/>
      <c r="J149" s="220">
        <f>BK149</f>
        <v>0</v>
      </c>
      <c r="K149" s="206"/>
      <c r="L149" s="211"/>
      <c r="M149" s="212"/>
      <c r="N149" s="213"/>
      <c r="O149" s="213"/>
      <c r="P149" s="214">
        <f>SUM(P150:P171)</f>
        <v>0</v>
      </c>
      <c r="Q149" s="213"/>
      <c r="R149" s="214">
        <f>SUM(R150:R171)</f>
        <v>1.362916</v>
      </c>
      <c r="S149" s="213"/>
      <c r="T149" s="215">
        <f>SUM(T150:T171)</f>
        <v>1.1373371999999999</v>
      </c>
      <c r="AR149" s="216" t="s">
        <v>85</v>
      </c>
      <c r="AT149" s="217" t="s">
        <v>74</v>
      </c>
      <c r="AU149" s="217" t="s">
        <v>83</v>
      </c>
      <c r="AY149" s="216" t="s">
        <v>133</v>
      </c>
      <c r="BK149" s="218">
        <f>SUM(BK150:BK171)</f>
        <v>0</v>
      </c>
    </row>
    <row r="150" s="1" customFormat="1" ht="16.5" customHeight="1">
      <c r="B150" s="46"/>
      <c r="C150" s="221" t="s">
        <v>272</v>
      </c>
      <c r="D150" s="221" t="s">
        <v>136</v>
      </c>
      <c r="E150" s="222" t="s">
        <v>311</v>
      </c>
      <c r="F150" s="223" t="s">
        <v>312</v>
      </c>
      <c r="G150" s="224" t="s">
        <v>156</v>
      </c>
      <c r="H150" s="225">
        <v>153.31999999999999</v>
      </c>
      <c r="I150" s="226"/>
      <c r="J150" s="227">
        <f>ROUND(I150*H150,2)</f>
        <v>0</v>
      </c>
      <c r="K150" s="223" t="s">
        <v>140</v>
      </c>
      <c r="L150" s="72"/>
      <c r="M150" s="228" t="s">
        <v>23</v>
      </c>
      <c r="N150" s="229" t="s">
        <v>46</v>
      </c>
      <c r="O150" s="47"/>
      <c r="P150" s="230">
        <f>O150*H150</f>
        <v>0</v>
      </c>
      <c r="Q150" s="230">
        <v>0</v>
      </c>
      <c r="R150" s="230">
        <f>Q150*H150</f>
        <v>0</v>
      </c>
      <c r="S150" s="230">
        <v>0.0057099999999999998</v>
      </c>
      <c r="T150" s="231">
        <f>S150*H150</f>
        <v>0.87545719999999994</v>
      </c>
      <c r="AR150" s="23" t="s">
        <v>195</v>
      </c>
      <c r="AT150" s="23" t="s">
        <v>136</v>
      </c>
      <c r="AU150" s="23" t="s">
        <v>85</v>
      </c>
      <c r="AY150" s="23" t="s">
        <v>133</v>
      </c>
      <c r="BE150" s="232">
        <f>IF(N150="základní",J150,0)</f>
        <v>0</v>
      </c>
      <c r="BF150" s="232">
        <f>IF(N150="snížená",J150,0)</f>
        <v>0</v>
      </c>
      <c r="BG150" s="232">
        <f>IF(N150="zákl. přenesená",J150,0)</f>
        <v>0</v>
      </c>
      <c r="BH150" s="232">
        <f>IF(N150="sníž. přenesená",J150,0)</f>
        <v>0</v>
      </c>
      <c r="BI150" s="232">
        <f>IF(N150="nulová",J150,0)</f>
        <v>0</v>
      </c>
      <c r="BJ150" s="23" t="s">
        <v>83</v>
      </c>
      <c r="BK150" s="232">
        <f>ROUND(I150*H150,2)</f>
        <v>0</v>
      </c>
      <c r="BL150" s="23" t="s">
        <v>195</v>
      </c>
      <c r="BM150" s="23" t="s">
        <v>504</v>
      </c>
    </row>
    <row r="151" s="1" customFormat="1" ht="16.5" customHeight="1">
      <c r="B151" s="46"/>
      <c r="C151" s="221" t="s">
        <v>277</v>
      </c>
      <c r="D151" s="221" t="s">
        <v>136</v>
      </c>
      <c r="E151" s="222" t="s">
        <v>314</v>
      </c>
      <c r="F151" s="223" t="s">
        <v>315</v>
      </c>
      <c r="G151" s="224" t="s">
        <v>194</v>
      </c>
      <c r="H151" s="225">
        <v>11.6</v>
      </c>
      <c r="I151" s="226"/>
      <c r="J151" s="227">
        <f>ROUND(I151*H151,2)</f>
        <v>0</v>
      </c>
      <c r="K151" s="223" t="s">
        <v>140</v>
      </c>
      <c r="L151" s="72"/>
      <c r="M151" s="228" t="s">
        <v>23</v>
      </c>
      <c r="N151" s="229" t="s">
        <v>46</v>
      </c>
      <c r="O151" s="47"/>
      <c r="P151" s="230">
        <f>O151*H151</f>
        <v>0</v>
      </c>
      <c r="Q151" s="230">
        <v>0</v>
      </c>
      <c r="R151" s="230">
        <f>Q151*H151</f>
        <v>0</v>
      </c>
      <c r="S151" s="230">
        <v>0.0018699999999999999</v>
      </c>
      <c r="T151" s="231">
        <f>S151*H151</f>
        <v>0.021691999999999999</v>
      </c>
      <c r="AR151" s="23" t="s">
        <v>195</v>
      </c>
      <c r="AT151" s="23" t="s">
        <v>136</v>
      </c>
      <c r="AU151" s="23" t="s">
        <v>85</v>
      </c>
      <c r="AY151" s="23" t="s">
        <v>133</v>
      </c>
      <c r="BE151" s="232">
        <f>IF(N151="základní",J151,0)</f>
        <v>0</v>
      </c>
      <c r="BF151" s="232">
        <f>IF(N151="snížená",J151,0)</f>
        <v>0</v>
      </c>
      <c r="BG151" s="232">
        <f>IF(N151="zákl. přenesená",J151,0)</f>
        <v>0</v>
      </c>
      <c r="BH151" s="232">
        <f>IF(N151="sníž. přenesená",J151,0)</f>
        <v>0</v>
      </c>
      <c r="BI151" s="232">
        <f>IF(N151="nulová",J151,0)</f>
        <v>0</v>
      </c>
      <c r="BJ151" s="23" t="s">
        <v>83</v>
      </c>
      <c r="BK151" s="232">
        <f>ROUND(I151*H151,2)</f>
        <v>0</v>
      </c>
      <c r="BL151" s="23" t="s">
        <v>195</v>
      </c>
      <c r="BM151" s="23" t="s">
        <v>505</v>
      </c>
    </row>
    <row r="152" s="1" customFormat="1" ht="16.5" customHeight="1">
      <c r="B152" s="46"/>
      <c r="C152" s="221" t="s">
        <v>283</v>
      </c>
      <c r="D152" s="221" t="s">
        <v>136</v>
      </c>
      <c r="E152" s="222" t="s">
        <v>318</v>
      </c>
      <c r="F152" s="223" t="s">
        <v>319</v>
      </c>
      <c r="G152" s="224" t="s">
        <v>194</v>
      </c>
      <c r="H152" s="225">
        <v>22</v>
      </c>
      <c r="I152" s="226"/>
      <c r="J152" s="227">
        <f>ROUND(I152*H152,2)</f>
        <v>0</v>
      </c>
      <c r="K152" s="223" t="s">
        <v>140</v>
      </c>
      <c r="L152" s="72"/>
      <c r="M152" s="228" t="s">
        <v>23</v>
      </c>
      <c r="N152" s="229" t="s">
        <v>46</v>
      </c>
      <c r="O152" s="47"/>
      <c r="P152" s="230">
        <f>O152*H152</f>
        <v>0</v>
      </c>
      <c r="Q152" s="230">
        <v>0</v>
      </c>
      <c r="R152" s="230">
        <f>Q152*H152</f>
        <v>0</v>
      </c>
      <c r="S152" s="230">
        <v>0.0018699999999999999</v>
      </c>
      <c r="T152" s="231">
        <f>S152*H152</f>
        <v>0.041139999999999996</v>
      </c>
      <c r="AR152" s="23" t="s">
        <v>195</v>
      </c>
      <c r="AT152" s="23" t="s">
        <v>136</v>
      </c>
      <c r="AU152" s="23" t="s">
        <v>85</v>
      </c>
      <c r="AY152" s="23" t="s">
        <v>133</v>
      </c>
      <c r="BE152" s="232">
        <f>IF(N152="základní",J152,0)</f>
        <v>0</v>
      </c>
      <c r="BF152" s="232">
        <f>IF(N152="snížená",J152,0)</f>
        <v>0</v>
      </c>
      <c r="BG152" s="232">
        <f>IF(N152="zákl. přenesená",J152,0)</f>
        <v>0</v>
      </c>
      <c r="BH152" s="232">
        <f>IF(N152="sníž. přenesená",J152,0)</f>
        <v>0</v>
      </c>
      <c r="BI152" s="232">
        <f>IF(N152="nulová",J152,0)</f>
        <v>0</v>
      </c>
      <c r="BJ152" s="23" t="s">
        <v>83</v>
      </c>
      <c r="BK152" s="232">
        <f>ROUND(I152*H152,2)</f>
        <v>0</v>
      </c>
      <c r="BL152" s="23" t="s">
        <v>195</v>
      </c>
      <c r="BM152" s="23" t="s">
        <v>506</v>
      </c>
    </row>
    <row r="153" s="11" customFormat="1">
      <c r="B153" s="236"/>
      <c r="C153" s="237"/>
      <c r="D153" s="233" t="s">
        <v>145</v>
      </c>
      <c r="E153" s="238" t="s">
        <v>23</v>
      </c>
      <c r="F153" s="239" t="s">
        <v>507</v>
      </c>
      <c r="G153" s="237"/>
      <c r="H153" s="240">
        <v>22</v>
      </c>
      <c r="I153" s="241"/>
      <c r="J153" s="237"/>
      <c r="K153" s="237"/>
      <c r="L153" s="242"/>
      <c r="M153" s="243"/>
      <c r="N153" s="244"/>
      <c r="O153" s="244"/>
      <c r="P153" s="244"/>
      <c r="Q153" s="244"/>
      <c r="R153" s="244"/>
      <c r="S153" s="244"/>
      <c r="T153" s="245"/>
      <c r="AT153" s="246" t="s">
        <v>145</v>
      </c>
      <c r="AU153" s="246" t="s">
        <v>85</v>
      </c>
      <c r="AV153" s="11" t="s">
        <v>85</v>
      </c>
      <c r="AW153" s="11" t="s">
        <v>38</v>
      </c>
      <c r="AX153" s="11" t="s">
        <v>83</v>
      </c>
      <c r="AY153" s="246" t="s">
        <v>133</v>
      </c>
    </row>
    <row r="154" s="1" customFormat="1" ht="16.5" customHeight="1">
      <c r="B154" s="46"/>
      <c r="C154" s="221" t="s">
        <v>287</v>
      </c>
      <c r="D154" s="221" t="s">
        <v>136</v>
      </c>
      <c r="E154" s="222" t="s">
        <v>508</v>
      </c>
      <c r="F154" s="223" t="s">
        <v>509</v>
      </c>
      <c r="G154" s="224" t="s">
        <v>194</v>
      </c>
      <c r="H154" s="225">
        <v>13.6</v>
      </c>
      <c r="I154" s="226"/>
      <c r="J154" s="227">
        <f>ROUND(I154*H154,2)</f>
        <v>0</v>
      </c>
      <c r="K154" s="223" t="s">
        <v>140</v>
      </c>
      <c r="L154" s="72"/>
      <c r="M154" s="228" t="s">
        <v>23</v>
      </c>
      <c r="N154" s="229" t="s">
        <v>46</v>
      </c>
      <c r="O154" s="47"/>
      <c r="P154" s="230">
        <f>O154*H154</f>
        <v>0</v>
      </c>
      <c r="Q154" s="230">
        <v>0</v>
      </c>
      <c r="R154" s="230">
        <f>Q154*H154</f>
        <v>0</v>
      </c>
      <c r="S154" s="230">
        <v>0.00348</v>
      </c>
      <c r="T154" s="231">
        <f>S154*H154</f>
        <v>0.047328000000000002</v>
      </c>
      <c r="AR154" s="23" t="s">
        <v>195</v>
      </c>
      <c r="AT154" s="23" t="s">
        <v>136</v>
      </c>
      <c r="AU154" s="23" t="s">
        <v>85</v>
      </c>
      <c r="AY154" s="23" t="s">
        <v>133</v>
      </c>
      <c r="BE154" s="232">
        <f>IF(N154="základní",J154,0)</f>
        <v>0</v>
      </c>
      <c r="BF154" s="232">
        <f>IF(N154="snížená",J154,0)</f>
        <v>0</v>
      </c>
      <c r="BG154" s="232">
        <f>IF(N154="zákl. přenesená",J154,0)</f>
        <v>0</v>
      </c>
      <c r="BH154" s="232">
        <f>IF(N154="sníž. přenesená",J154,0)</f>
        <v>0</v>
      </c>
      <c r="BI154" s="232">
        <f>IF(N154="nulová",J154,0)</f>
        <v>0</v>
      </c>
      <c r="BJ154" s="23" t="s">
        <v>83</v>
      </c>
      <c r="BK154" s="232">
        <f>ROUND(I154*H154,2)</f>
        <v>0</v>
      </c>
      <c r="BL154" s="23" t="s">
        <v>195</v>
      </c>
      <c r="BM154" s="23" t="s">
        <v>510</v>
      </c>
    </row>
    <row r="155" s="11" customFormat="1">
      <c r="B155" s="236"/>
      <c r="C155" s="237"/>
      <c r="D155" s="233" t="s">
        <v>145</v>
      </c>
      <c r="E155" s="238" t="s">
        <v>23</v>
      </c>
      <c r="F155" s="239" t="s">
        <v>511</v>
      </c>
      <c r="G155" s="237"/>
      <c r="H155" s="240">
        <v>13.6</v>
      </c>
      <c r="I155" s="241"/>
      <c r="J155" s="237"/>
      <c r="K155" s="237"/>
      <c r="L155" s="242"/>
      <c r="M155" s="243"/>
      <c r="N155" s="244"/>
      <c r="O155" s="244"/>
      <c r="P155" s="244"/>
      <c r="Q155" s="244"/>
      <c r="R155" s="244"/>
      <c r="S155" s="244"/>
      <c r="T155" s="245"/>
      <c r="AT155" s="246" t="s">
        <v>145</v>
      </c>
      <c r="AU155" s="246" t="s">
        <v>85</v>
      </c>
      <c r="AV155" s="11" t="s">
        <v>85</v>
      </c>
      <c r="AW155" s="11" t="s">
        <v>38</v>
      </c>
      <c r="AX155" s="11" t="s">
        <v>83</v>
      </c>
      <c r="AY155" s="246" t="s">
        <v>133</v>
      </c>
    </row>
    <row r="156" s="1" customFormat="1" ht="16.5" customHeight="1">
      <c r="B156" s="46"/>
      <c r="C156" s="221" t="s">
        <v>293</v>
      </c>
      <c r="D156" s="221" t="s">
        <v>136</v>
      </c>
      <c r="E156" s="222" t="s">
        <v>327</v>
      </c>
      <c r="F156" s="223" t="s">
        <v>328</v>
      </c>
      <c r="G156" s="224" t="s">
        <v>194</v>
      </c>
      <c r="H156" s="225">
        <v>24</v>
      </c>
      <c r="I156" s="226"/>
      <c r="J156" s="227">
        <f>ROUND(I156*H156,2)</f>
        <v>0</v>
      </c>
      <c r="K156" s="223" t="s">
        <v>140</v>
      </c>
      <c r="L156" s="72"/>
      <c r="M156" s="228" t="s">
        <v>23</v>
      </c>
      <c r="N156" s="229" t="s">
        <v>46</v>
      </c>
      <c r="O156" s="47"/>
      <c r="P156" s="230">
        <f>O156*H156</f>
        <v>0</v>
      </c>
      <c r="Q156" s="230">
        <v>0</v>
      </c>
      <c r="R156" s="230">
        <f>Q156*H156</f>
        <v>0</v>
      </c>
      <c r="S156" s="230">
        <v>0.00175</v>
      </c>
      <c r="T156" s="231">
        <f>S156*H156</f>
        <v>0.042000000000000003</v>
      </c>
      <c r="AR156" s="23" t="s">
        <v>195</v>
      </c>
      <c r="AT156" s="23" t="s">
        <v>136</v>
      </c>
      <c r="AU156" s="23" t="s">
        <v>85</v>
      </c>
      <c r="AY156" s="23" t="s">
        <v>133</v>
      </c>
      <c r="BE156" s="232">
        <f>IF(N156="základní",J156,0)</f>
        <v>0</v>
      </c>
      <c r="BF156" s="232">
        <f>IF(N156="snížená",J156,0)</f>
        <v>0</v>
      </c>
      <c r="BG156" s="232">
        <f>IF(N156="zákl. přenesená",J156,0)</f>
        <v>0</v>
      </c>
      <c r="BH156" s="232">
        <f>IF(N156="sníž. přenesená",J156,0)</f>
        <v>0</v>
      </c>
      <c r="BI156" s="232">
        <f>IF(N156="nulová",J156,0)</f>
        <v>0</v>
      </c>
      <c r="BJ156" s="23" t="s">
        <v>83</v>
      </c>
      <c r="BK156" s="232">
        <f>ROUND(I156*H156,2)</f>
        <v>0</v>
      </c>
      <c r="BL156" s="23" t="s">
        <v>195</v>
      </c>
      <c r="BM156" s="23" t="s">
        <v>512</v>
      </c>
    </row>
    <row r="157" s="11" customFormat="1">
      <c r="B157" s="236"/>
      <c r="C157" s="237"/>
      <c r="D157" s="233" t="s">
        <v>145</v>
      </c>
      <c r="E157" s="238" t="s">
        <v>23</v>
      </c>
      <c r="F157" s="239" t="s">
        <v>513</v>
      </c>
      <c r="G157" s="237"/>
      <c r="H157" s="240">
        <v>24</v>
      </c>
      <c r="I157" s="241"/>
      <c r="J157" s="237"/>
      <c r="K157" s="237"/>
      <c r="L157" s="242"/>
      <c r="M157" s="243"/>
      <c r="N157" s="244"/>
      <c r="O157" s="244"/>
      <c r="P157" s="244"/>
      <c r="Q157" s="244"/>
      <c r="R157" s="244"/>
      <c r="S157" s="244"/>
      <c r="T157" s="245"/>
      <c r="AT157" s="246" t="s">
        <v>145</v>
      </c>
      <c r="AU157" s="246" t="s">
        <v>85</v>
      </c>
      <c r="AV157" s="11" t="s">
        <v>85</v>
      </c>
      <c r="AW157" s="11" t="s">
        <v>38</v>
      </c>
      <c r="AX157" s="11" t="s">
        <v>83</v>
      </c>
      <c r="AY157" s="246" t="s">
        <v>133</v>
      </c>
    </row>
    <row r="158" s="1" customFormat="1" ht="16.5" customHeight="1">
      <c r="B158" s="46"/>
      <c r="C158" s="221" t="s">
        <v>297</v>
      </c>
      <c r="D158" s="221" t="s">
        <v>136</v>
      </c>
      <c r="E158" s="222" t="s">
        <v>331</v>
      </c>
      <c r="F158" s="223" t="s">
        <v>332</v>
      </c>
      <c r="G158" s="224" t="s">
        <v>194</v>
      </c>
      <c r="H158" s="225">
        <v>42.200000000000003</v>
      </c>
      <c r="I158" s="226"/>
      <c r="J158" s="227">
        <f>ROUND(I158*H158,2)</f>
        <v>0</v>
      </c>
      <c r="K158" s="223" t="s">
        <v>140</v>
      </c>
      <c r="L158" s="72"/>
      <c r="M158" s="228" t="s">
        <v>23</v>
      </c>
      <c r="N158" s="229" t="s">
        <v>46</v>
      </c>
      <c r="O158" s="47"/>
      <c r="P158" s="230">
        <f>O158*H158</f>
        <v>0</v>
      </c>
      <c r="Q158" s="230">
        <v>0</v>
      </c>
      <c r="R158" s="230">
        <f>Q158*H158</f>
        <v>0</v>
      </c>
      <c r="S158" s="230">
        <v>0.0025999999999999999</v>
      </c>
      <c r="T158" s="231">
        <f>S158*H158</f>
        <v>0.10972</v>
      </c>
      <c r="AR158" s="23" t="s">
        <v>195</v>
      </c>
      <c r="AT158" s="23" t="s">
        <v>136</v>
      </c>
      <c r="AU158" s="23" t="s">
        <v>85</v>
      </c>
      <c r="AY158" s="23" t="s">
        <v>133</v>
      </c>
      <c r="BE158" s="232">
        <f>IF(N158="základní",J158,0)</f>
        <v>0</v>
      </c>
      <c r="BF158" s="232">
        <f>IF(N158="snížená",J158,0)</f>
        <v>0</v>
      </c>
      <c r="BG158" s="232">
        <f>IF(N158="zákl. přenesená",J158,0)</f>
        <v>0</v>
      </c>
      <c r="BH158" s="232">
        <f>IF(N158="sníž. přenesená",J158,0)</f>
        <v>0</v>
      </c>
      <c r="BI158" s="232">
        <f>IF(N158="nulová",J158,0)</f>
        <v>0</v>
      </c>
      <c r="BJ158" s="23" t="s">
        <v>83</v>
      </c>
      <c r="BK158" s="232">
        <f>ROUND(I158*H158,2)</f>
        <v>0</v>
      </c>
      <c r="BL158" s="23" t="s">
        <v>195</v>
      </c>
      <c r="BM158" s="23" t="s">
        <v>514</v>
      </c>
    </row>
    <row r="159" s="11" customFormat="1">
      <c r="B159" s="236"/>
      <c r="C159" s="237"/>
      <c r="D159" s="233" t="s">
        <v>145</v>
      </c>
      <c r="E159" s="238" t="s">
        <v>23</v>
      </c>
      <c r="F159" s="239" t="s">
        <v>515</v>
      </c>
      <c r="G159" s="237"/>
      <c r="H159" s="240">
        <v>42.200000000000003</v>
      </c>
      <c r="I159" s="241"/>
      <c r="J159" s="237"/>
      <c r="K159" s="237"/>
      <c r="L159" s="242"/>
      <c r="M159" s="243"/>
      <c r="N159" s="244"/>
      <c r="O159" s="244"/>
      <c r="P159" s="244"/>
      <c r="Q159" s="244"/>
      <c r="R159" s="244"/>
      <c r="S159" s="244"/>
      <c r="T159" s="245"/>
      <c r="AT159" s="246" t="s">
        <v>145</v>
      </c>
      <c r="AU159" s="246" t="s">
        <v>85</v>
      </c>
      <c r="AV159" s="11" t="s">
        <v>85</v>
      </c>
      <c r="AW159" s="11" t="s">
        <v>38</v>
      </c>
      <c r="AX159" s="11" t="s">
        <v>83</v>
      </c>
      <c r="AY159" s="246" t="s">
        <v>133</v>
      </c>
    </row>
    <row r="160" s="1" customFormat="1" ht="38.25" customHeight="1">
      <c r="B160" s="46"/>
      <c r="C160" s="221" t="s">
        <v>303</v>
      </c>
      <c r="D160" s="221" t="s">
        <v>136</v>
      </c>
      <c r="E160" s="222" t="s">
        <v>336</v>
      </c>
      <c r="F160" s="223" t="s">
        <v>337</v>
      </c>
      <c r="G160" s="224" t="s">
        <v>156</v>
      </c>
      <c r="H160" s="225">
        <v>153.31999999999999</v>
      </c>
      <c r="I160" s="226"/>
      <c r="J160" s="227">
        <f>ROUND(I160*H160,2)</f>
        <v>0</v>
      </c>
      <c r="K160" s="223" t="s">
        <v>140</v>
      </c>
      <c r="L160" s="72"/>
      <c r="M160" s="228" t="s">
        <v>23</v>
      </c>
      <c r="N160" s="229" t="s">
        <v>46</v>
      </c>
      <c r="O160" s="47"/>
      <c r="P160" s="230">
        <f>O160*H160</f>
        <v>0</v>
      </c>
      <c r="Q160" s="230">
        <v>0.0064999999999999997</v>
      </c>
      <c r="R160" s="230">
        <f>Q160*H160</f>
        <v>0.99657999999999991</v>
      </c>
      <c r="S160" s="230">
        <v>0</v>
      </c>
      <c r="T160" s="231">
        <f>S160*H160</f>
        <v>0</v>
      </c>
      <c r="AR160" s="23" t="s">
        <v>195</v>
      </c>
      <c r="AT160" s="23" t="s">
        <v>136</v>
      </c>
      <c r="AU160" s="23" t="s">
        <v>85</v>
      </c>
      <c r="AY160" s="23" t="s">
        <v>133</v>
      </c>
      <c r="BE160" s="232">
        <f>IF(N160="základní",J160,0)</f>
        <v>0</v>
      </c>
      <c r="BF160" s="232">
        <f>IF(N160="snížená",J160,0)</f>
        <v>0</v>
      </c>
      <c r="BG160" s="232">
        <f>IF(N160="zákl. přenesená",J160,0)</f>
        <v>0</v>
      </c>
      <c r="BH160" s="232">
        <f>IF(N160="sníž. přenesená",J160,0)</f>
        <v>0</v>
      </c>
      <c r="BI160" s="232">
        <f>IF(N160="nulová",J160,0)</f>
        <v>0</v>
      </c>
      <c r="BJ160" s="23" t="s">
        <v>83</v>
      </c>
      <c r="BK160" s="232">
        <f>ROUND(I160*H160,2)</f>
        <v>0</v>
      </c>
      <c r="BL160" s="23" t="s">
        <v>195</v>
      </c>
      <c r="BM160" s="23" t="s">
        <v>516</v>
      </c>
    </row>
    <row r="161" s="1" customFormat="1" ht="25.5" customHeight="1">
      <c r="B161" s="46"/>
      <c r="C161" s="221" t="s">
        <v>310</v>
      </c>
      <c r="D161" s="221" t="s">
        <v>136</v>
      </c>
      <c r="E161" s="222" t="s">
        <v>340</v>
      </c>
      <c r="F161" s="223" t="s">
        <v>341</v>
      </c>
      <c r="G161" s="224" t="s">
        <v>194</v>
      </c>
      <c r="H161" s="225">
        <v>11.6</v>
      </c>
      <c r="I161" s="226"/>
      <c r="J161" s="227">
        <f>ROUND(I161*H161,2)</f>
        <v>0</v>
      </c>
      <c r="K161" s="223" t="s">
        <v>140</v>
      </c>
      <c r="L161" s="72"/>
      <c r="M161" s="228" t="s">
        <v>23</v>
      </c>
      <c r="N161" s="229" t="s">
        <v>46</v>
      </c>
      <c r="O161" s="47"/>
      <c r="P161" s="230">
        <f>O161*H161</f>
        <v>0</v>
      </c>
      <c r="Q161" s="230">
        <v>0.0012700000000000001</v>
      </c>
      <c r="R161" s="230">
        <f>Q161*H161</f>
        <v>0.014732</v>
      </c>
      <c r="S161" s="230">
        <v>0</v>
      </c>
      <c r="T161" s="231">
        <f>S161*H161</f>
        <v>0</v>
      </c>
      <c r="AR161" s="23" t="s">
        <v>195</v>
      </c>
      <c r="AT161" s="23" t="s">
        <v>136</v>
      </c>
      <c r="AU161" s="23" t="s">
        <v>85</v>
      </c>
      <c r="AY161" s="23" t="s">
        <v>133</v>
      </c>
      <c r="BE161" s="232">
        <f>IF(N161="základní",J161,0)</f>
        <v>0</v>
      </c>
      <c r="BF161" s="232">
        <f>IF(N161="snížená",J161,0)</f>
        <v>0</v>
      </c>
      <c r="BG161" s="232">
        <f>IF(N161="zákl. přenesená",J161,0)</f>
        <v>0</v>
      </c>
      <c r="BH161" s="232">
        <f>IF(N161="sníž. přenesená",J161,0)</f>
        <v>0</v>
      </c>
      <c r="BI161" s="232">
        <f>IF(N161="nulová",J161,0)</f>
        <v>0</v>
      </c>
      <c r="BJ161" s="23" t="s">
        <v>83</v>
      </c>
      <c r="BK161" s="232">
        <f>ROUND(I161*H161,2)</f>
        <v>0</v>
      </c>
      <c r="BL161" s="23" t="s">
        <v>195</v>
      </c>
      <c r="BM161" s="23" t="s">
        <v>517</v>
      </c>
    </row>
    <row r="162" s="1" customFormat="1">
      <c r="B162" s="46"/>
      <c r="C162" s="74"/>
      <c r="D162" s="233" t="s">
        <v>143</v>
      </c>
      <c r="E162" s="74"/>
      <c r="F162" s="234" t="s">
        <v>343</v>
      </c>
      <c r="G162" s="74"/>
      <c r="H162" s="74"/>
      <c r="I162" s="191"/>
      <c r="J162" s="74"/>
      <c r="K162" s="74"/>
      <c r="L162" s="72"/>
      <c r="M162" s="235"/>
      <c r="N162" s="47"/>
      <c r="O162" s="47"/>
      <c r="P162" s="47"/>
      <c r="Q162" s="47"/>
      <c r="R162" s="47"/>
      <c r="S162" s="47"/>
      <c r="T162" s="95"/>
      <c r="AT162" s="23" t="s">
        <v>143</v>
      </c>
      <c r="AU162" s="23" t="s">
        <v>85</v>
      </c>
    </row>
    <row r="163" s="1" customFormat="1" ht="25.5" customHeight="1">
      <c r="B163" s="46"/>
      <c r="C163" s="221" t="s">
        <v>226</v>
      </c>
      <c r="D163" s="221" t="s">
        <v>136</v>
      </c>
      <c r="E163" s="222" t="s">
        <v>345</v>
      </c>
      <c r="F163" s="223" t="s">
        <v>346</v>
      </c>
      <c r="G163" s="224" t="s">
        <v>194</v>
      </c>
      <c r="H163" s="225">
        <v>22</v>
      </c>
      <c r="I163" s="226"/>
      <c r="J163" s="227">
        <f>ROUND(I163*H163,2)</f>
        <v>0</v>
      </c>
      <c r="K163" s="223" t="s">
        <v>140</v>
      </c>
      <c r="L163" s="72"/>
      <c r="M163" s="228" t="s">
        <v>23</v>
      </c>
      <c r="N163" s="229" t="s">
        <v>46</v>
      </c>
      <c r="O163" s="47"/>
      <c r="P163" s="230">
        <f>O163*H163</f>
        <v>0</v>
      </c>
      <c r="Q163" s="230">
        <v>0.0042199999999999998</v>
      </c>
      <c r="R163" s="230">
        <f>Q163*H163</f>
        <v>0.092839999999999992</v>
      </c>
      <c r="S163" s="230">
        <v>0</v>
      </c>
      <c r="T163" s="231">
        <f>S163*H163</f>
        <v>0</v>
      </c>
      <c r="AR163" s="23" t="s">
        <v>195</v>
      </c>
      <c r="AT163" s="23" t="s">
        <v>136</v>
      </c>
      <c r="AU163" s="23" t="s">
        <v>85</v>
      </c>
      <c r="AY163" s="23" t="s">
        <v>133</v>
      </c>
      <c r="BE163" s="232">
        <f>IF(N163="základní",J163,0)</f>
        <v>0</v>
      </c>
      <c r="BF163" s="232">
        <f>IF(N163="snížená",J163,0)</f>
        <v>0</v>
      </c>
      <c r="BG163" s="232">
        <f>IF(N163="zákl. přenesená",J163,0)</f>
        <v>0</v>
      </c>
      <c r="BH163" s="232">
        <f>IF(N163="sníž. přenesená",J163,0)</f>
        <v>0</v>
      </c>
      <c r="BI163" s="232">
        <f>IF(N163="nulová",J163,0)</f>
        <v>0</v>
      </c>
      <c r="BJ163" s="23" t="s">
        <v>83</v>
      </c>
      <c r="BK163" s="232">
        <f>ROUND(I163*H163,2)</f>
        <v>0</v>
      </c>
      <c r="BL163" s="23" t="s">
        <v>195</v>
      </c>
      <c r="BM163" s="23" t="s">
        <v>518</v>
      </c>
    </row>
    <row r="164" s="1" customFormat="1">
      <c r="B164" s="46"/>
      <c r="C164" s="74"/>
      <c r="D164" s="233" t="s">
        <v>143</v>
      </c>
      <c r="E164" s="74"/>
      <c r="F164" s="234" t="s">
        <v>343</v>
      </c>
      <c r="G164" s="74"/>
      <c r="H164" s="74"/>
      <c r="I164" s="191"/>
      <c r="J164" s="74"/>
      <c r="K164" s="74"/>
      <c r="L164" s="72"/>
      <c r="M164" s="235"/>
      <c r="N164" s="47"/>
      <c r="O164" s="47"/>
      <c r="P164" s="47"/>
      <c r="Q164" s="47"/>
      <c r="R164" s="47"/>
      <c r="S164" s="47"/>
      <c r="T164" s="95"/>
      <c r="AT164" s="23" t="s">
        <v>143</v>
      </c>
      <c r="AU164" s="23" t="s">
        <v>85</v>
      </c>
    </row>
    <row r="165" s="1" customFormat="1" ht="25.5" customHeight="1">
      <c r="B165" s="46"/>
      <c r="C165" s="221" t="s">
        <v>317</v>
      </c>
      <c r="D165" s="221" t="s">
        <v>136</v>
      </c>
      <c r="E165" s="222" t="s">
        <v>519</v>
      </c>
      <c r="F165" s="223" t="s">
        <v>520</v>
      </c>
      <c r="G165" s="224" t="s">
        <v>194</v>
      </c>
      <c r="H165" s="225">
        <v>13.6</v>
      </c>
      <c r="I165" s="226"/>
      <c r="J165" s="227">
        <f>ROUND(I165*H165,2)</f>
        <v>0</v>
      </c>
      <c r="K165" s="223" t="s">
        <v>140</v>
      </c>
      <c r="L165" s="72"/>
      <c r="M165" s="228" t="s">
        <v>23</v>
      </c>
      <c r="N165" s="229" t="s">
        <v>46</v>
      </c>
      <c r="O165" s="47"/>
      <c r="P165" s="230">
        <f>O165*H165</f>
        <v>0</v>
      </c>
      <c r="Q165" s="230">
        <v>0.0058599999999999998</v>
      </c>
      <c r="R165" s="230">
        <f>Q165*H165</f>
        <v>0.079695999999999989</v>
      </c>
      <c r="S165" s="230">
        <v>0</v>
      </c>
      <c r="T165" s="231">
        <f>S165*H165</f>
        <v>0</v>
      </c>
      <c r="AR165" s="23" t="s">
        <v>195</v>
      </c>
      <c r="AT165" s="23" t="s">
        <v>136</v>
      </c>
      <c r="AU165" s="23" t="s">
        <v>85</v>
      </c>
      <c r="AY165" s="23" t="s">
        <v>133</v>
      </c>
      <c r="BE165" s="232">
        <f>IF(N165="základní",J165,0)</f>
        <v>0</v>
      </c>
      <c r="BF165" s="232">
        <f>IF(N165="snížená",J165,0)</f>
        <v>0</v>
      </c>
      <c r="BG165" s="232">
        <f>IF(N165="zákl. přenesená",J165,0)</f>
        <v>0</v>
      </c>
      <c r="BH165" s="232">
        <f>IF(N165="sníž. přenesená",J165,0)</f>
        <v>0</v>
      </c>
      <c r="BI165" s="232">
        <f>IF(N165="nulová",J165,0)</f>
        <v>0</v>
      </c>
      <c r="BJ165" s="23" t="s">
        <v>83</v>
      </c>
      <c r="BK165" s="232">
        <f>ROUND(I165*H165,2)</f>
        <v>0</v>
      </c>
      <c r="BL165" s="23" t="s">
        <v>195</v>
      </c>
      <c r="BM165" s="23" t="s">
        <v>521</v>
      </c>
    </row>
    <row r="166" s="1" customFormat="1">
      <c r="B166" s="46"/>
      <c r="C166" s="74"/>
      <c r="D166" s="233" t="s">
        <v>143</v>
      </c>
      <c r="E166" s="74"/>
      <c r="F166" s="234" t="s">
        <v>343</v>
      </c>
      <c r="G166" s="74"/>
      <c r="H166" s="74"/>
      <c r="I166" s="191"/>
      <c r="J166" s="74"/>
      <c r="K166" s="74"/>
      <c r="L166" s="72"/>
      <c r="M166" s="235"/>
      <c r="N166" s="47"/>
      <c r="O166" s="47"/>
      <c r="P166" s="47"/>
      <c r="Q166" s="47"/>
      <c r="R166" s="47"/>
      <c r="S166" s="47"/>
      <c r="T166" s="95"/>
      <c r="AT166" s="23" t="s">
        <v>143</v>
      </c>
      <c r="AU166" s="23" t="s">
        <v>85</v>
      </c>
    </row>
    <row r="167" s="1" customFormat="1" ht="25.5" customHeight="1">
      <c r="B167" s="46"/>
      <c r="C167" s="221" t="s">
        <v>322</v>
      </c>
      <c r="D167" s="221" t="s">
        <v>136</v>
      </c>
      <c r="E167" s="222" t="s">
        <v>353</v>
      </c>
      <c r="F167" s="223" t="s">
        <v>354</v>
      </c>
      <c r="G167" s="224" t="s">
        <v>194</v>
      </c>
      <c r="H167" s="225">
        <v>24</v>
      </c>
      <c r="I167" s="226"/>
      <c r="J167" s="227">
        <f>ROUND(I167*H167,2)</f>
        <v>0</v>
      </c>
      <c r="K167" s="223" t="s">
        <v>140</v>
      </c>
      <c r="L167" s="72"/>
      <c r="M167" s="228" t="s">
        <v>23</v>
      </c>
      <c r="N167" s="229" t="s">
        <v>46</v>
      </c>
      <c r="O167" s="47"/>
      <c r="P167" s="230">
        <f>O167*H167</f>
        <v>0</v>
      </c>
      <c r="Q167" s="230">
        <v>0.0043600000000000002</v>
      </c>
      <c r="R167" s="230">
        <f>Q167*H167</f>
        <v>0.10464000000000001</v>
      </c>
      <c r="S167" s="230">
        <v>0</v>
      </c>
      <c r="T167" s="231">
        <f>S167*H167</f>
        <v>0</v>
      </c>
      <c r="AR167" s="23" t="s">
        <v>195</v>
      </c>
      <c r="AT167" s="23" t="s">
        <v>136</v>
      </c>
      <c r="AU167" s="23" t="s">
        <v>85</v>
      </c>
      <c r="AY167" s="23" t="s">
        <v>133</v>
      </c>
      <c r="BE167" s="232">
        <f>IF(N167="základní",J167,0)</f>
        <v>0</v>
      </c>
      <c r="BF167" s="232">
        <f>IF(N167="snížená",J167,0)</f>
        <v>0</v>
      </c>
      <c r="BG167" s="232">
        <f>IF(N167="zákl. přenesená",J167,0)</f>
        <v>0</v>
      </c>
      <c r="BH167" s="232">
        <f>IF(N167="sníž. přenesená",J167,0)</f>
        <v>0</v>
      </c>
      <c r="BI167" s="232">
        <f>IF(N167="nulová",J167,0)</f>
        <v>0</v>
      </c>
      <c r="BJ167" s="23" t="s">
        <v>83</v>
      </c>
      <c r="BK167" s="232">
        <f>ROUND(I167*H167,2)</f>
        <v>0</v>
      </c>
      <c r="BL167" s="23" t="s">
        <v>195</v>
      </c>
      <c r="BM167" s="23" t="s">
        <v>522</v>
      </c>
    </row>
    <row r="168" s="1" customFormat="1" ht="25.5" customHeight="1">
      <c r="B168" s="46"/>
      <c r="C168" s="221" t="s">
        <v>326</v>
      </c>
      <c r="D168" s="221" t="s">
        <v>136</v>
      </c>
      <c r="E168" s="222" t="s">
        <v>357</v>
      </c>
      <c r="F168" s="223" t="s">
        <v>358</v>
      </c>
      <c r="G168" s="224" t="s">
        <v>194</v>
      </c>
      <c r="H168" s="225">
        <v>42.200000000000003</v>
      </c>
      <c r="I168" s="226"/>
      <c r="J168" s="227">
        <f>ROUND(I168*H168,2)</f>
        <v>0</v>
      </c>
      <c r="K168" s="223" t="s">
        <v>140</v>
      </c>
      <c r="L168" s="72"/>
      <c r="M168" s="228" t="s">
        <v>23</v>
      </c>
      <c r="N168" s="229" t="s">
        <v>46</v>
      </c>
      <c r="O168" s="47"/>
      <c r="P168" s="230">
        <f>O168*H168</f>
        <v>0</v>
      </c>
      <c r="Q168" s="230">
        <v>0.00174</v>
      </c>
      <c r="R168" s="230">
        <f>Q168*H168</f>
        <v>0.073428000000000007</v>
      </c>
      <c r="S168" s="230">
        <v>0</v>
      </c>
      <c r="T168" s="231">
        <f>S168*H168</f>
        <v>0</v>
      </c>
      <c r="AR168" s="23" t="s">
        <v>195</v>
      </c>
      <c r="AT168" s="23" t="s">
        <v>136</v>
      </c>
      <c r="AU168" s="23" t="s">
        <v>85</v>
      </c>
      <c r="AY168" s="23" t="s">
        <v>133</v>
      </c>
      <c r="BE168" s="232">
        <f>IF(N168="základní",J168,0)</f>
        <v>0</v>
      </c>
      <c r="BF168" s="232">
        <f>IF(N168="snížená",J168,0)</f>
        <v>0</v>
      </c>
      <c r="BG168" s="232">
        <f>IF(N168="zákl. přenesená",J168,0)</f>
        <v>0</v>
      </c>
      <c r="BH168" s="232">
        <f>IF(N168="sníž. přenesená",J168,0)</f>
        <v>0</v>
      </c>
      <c r="BI168" s="232">
        <f>IF(N168="nulová",J168,0)</f>
        <v>0</v>
      </c>
      <c r="BJ168" s="23" t="s">
        <v>83</v>
      </c>
      <c r="BK168" s="232">
        <f>ROUND(I168*H168,2)</f>
        <v>0</v>
      </c>
      <c r="BL168" s="23" t="s">
        <v>195</v>
      </c>
      <c r="BM168" s="23" t="s">
        <v>523</v>
      </c>
    </row>
    <row r="169" s="1" customFormat="1" ht="25.5" customHeight="1">
      <c r="B169" s="46"/>
      <c r="C169" s="221" t="s">
        <v>330</v>
      </c>
      <c r="D169" s="221" t="s">
        <v>136</v>
      </c>
      <c r="E169" s="222" t="s">
        <v>361</v>
      </c>
      <c r="F169" s="223" t="s">
        <v>362</v>
      </c>
      <c r="G169" s="224" t="s">
        <v>139</v>
      </c>
      <c r="H169" s="225">
        <v>4</v>
      </c>
      <c r="I169" s="226"/>
      <c r="J169" s="227">
        <f>ROUND(I169*H169,2)</f>
        <v>0</v>
      </c>
      <c r="K169" s="223" t="s">
        <v>140</v>
      </c>
      <c r="L169" s="72"/>
      <c r="M169" s="228" t="s">
        <v>23</v>
      </c>
      <c r="N169" s="229" t="s">
        <v>46</v>
      </c>
      <c r="O169" s="47"/>
      <c r="P169" s="230">
        <f>O169*H169</f>
        <v>0</v>
      </c>
      <c r="Q169" s="230">
        <v>0.00025000000000000001</v>
      </c>
      <c r="R169" s="230">
        <f>Q169*H169</f>
        <v>0.001</v>
      </c>
      <c r="S169" s="230">
        <v>0</v>
      </c>
      <c r="T169" s="231">
        <f>S169*H169</f>
        <v>0</v>
      </c>
      <c r="AR169" s="23" t="s">
        <v>195</v>
      </c>
      <c r="AT169" s="23" t="s">
        <v>136</v>
      </c>
      <c r="AU169" s="23" t="s">
        <v>85</v>
      </c>
      <c r="AY169" s="23" t="s">
        <v>133</v>
      </c>
      <c r="BE169" s="232">
        <f>IF(N169="základní",J169,0)</f>
        <v>0</v>
      </c>
      <c r="BF169" s="232">
        <f>IF(N169="snížená",J169,0)</f>
        <v>0</v>
      </c>
      <c r="BG169" s="232">
        <f>IF(N169="zákl. přenesená",J169,0)</f>
        <v>0</v>
      </c>
      <c r="BH169" s="232">
        <f>IF(N169="sníž. přenesená",J169,0)</f>
        <v>0</v>
      </c>
      <c r="BI169" s="232">
        <f>IF(N169="nulová",J169,0)</f>
        <v>0</v>
      </c>
      <c r="BJ169" s="23" t="s">
        <v>83</v>
      </c>
      <c r="BK169" s="232">
        <f>ROUND(I169*H169,2)</f>
        <v>0</v>
      </c>
      <c r="BL169" s="23" t="s">
        <v>195</v>
      </c>
      <c r="BM169" s="23" t="s">
        <v>524</v>
      </c>
    </row>
    <row r="170" s="1" customFormat="1" ht="38.25" customHeight="1">
      <c r="B170" s="46"/>
      <c r="C170" s="221" t="s">
        <v>335</v>
      </c>
      <c r="D170" s="221" t="s">
        <v>136</v>
      </c>
      <c r="E170" s="222" t="s">
        <v>525</v>
      </c>
      <c r="F170" s="223" t="s">
        <v>526</v>
      </c>
      <c r="G170" s="224" t="s">
        <v>164</v>
      </c>
      <c r="H170" s="225">
        <v>1.363</v>
      </c>
      <c r="I170" s="226"/>
      <c r="J170" s="227">
        <f>ROUND(I170*H170,2)</f>
        <v>0</v>
      </c>
      <c r="K170" s="223" t="s">
        <v>140</v>
      </c>
      <c r="L170" s="72"/>
      <c r="M170" s="228" t="s">
        <v>23</v>
      </c>
      <c r="N170" s="229" t="s">
        <v>46</v>
      </c>
      <c r="O170" s="47"/>
      <c r="P170" s="230">
        <f>O170*H170</f>
        <v>0</v>
      </c>
      <c r="Q170" s="230">
        <v>0</v>
      </c>
      <c r="R170" s="230">
        <f>Q170*H170</f>
        <v>0</v>
      </c>
      <c r="S170" s="230">
        <v>0</v>
      </c>
      <c r="T170" s="231">
        <f>S170*H170</f>
        <v>0</v>
      </c>
      <c r="AR170" s="23" t="s">
        <v>195</v>
      </c>
      <c r="AT170" s="23" t="s">
        <v>136</v>
      </c>
      <c r="AU170" s="23" t="s">
        <v>85</v>
      </c>
      <c r="AY170" s="23" t="s">
        <v>133</v>
      </c>
      <c r="BE170" s="232">
        <f>IF(N170="základní",J170,0)</f>
        <v>0</v>
      </c>
      <c r="BF170" s="232">
        <f>IF(N170="snížená",J170,0)</f>
        <v>0</v>
      </c>
      <c r="BG170" s="232">
        <f>IF(N170="zákl. přenesená",J170,0)</f>
        <v>0</v>
      </c>
      <c r="BH170" s="232">
        <f>IF(N170="sníž. přenesená",J170,0)</f>
        <v>0</v>
      </c>
      <c r="BI170" s="232">
        <f>IF(N170="nulová",J170,0)</f>
        <v>0</v>
      </c>
      <c r="BJ170" s="23" t="s">
        <v>83</v>
      </c>
      <c r="BK170" s="232">
        <f>ROUND(I170*H170,2)</f>
        <v>0</v>
      </c>
      <c r="BL170" s="23" t="s">
        <v>195</v>
      </c>
      <c r="BM170" s="23" t="s">
        <v>527</v>
      </c>
    </row>
    <row r="171" s="1" customFormat="1">
      <c r="B171" s="46"/>
      <c r="C171" s="74"/>
      <c r="D171" s="233" t="s">
        <v>143</v>
      </c>
      <c r="E171" s="74"/>
      <c r="F171" s="234" t="s">
        <v>368</v>
      </c>
      <c r="G171" s="74"/>
      <c r="H171" s="74"/>
      <c r="I171" s="191"/>
      <c r="J171" s="74"/>
      <c r="K171" s="74"/>
      <c r="L171" s="72"/>
      <c r="M171" s="235"/>
      <c r="N171" s="47"/>
      <c r="O171" s="47"/>
      <c r="P171" s="47"/>
      <c r="Q171" s="47"/>
      <c r="R171" s="47"/>
      <c r="S171" s="47"/>
      <c r="T171" s="95"/>
      <c r="AT171" s="23" t="s">
        <v>143</v>
      </c>
      <c r="AU171" s="23" t="s">
        <v>85</v>
      </c>
    </row>
    <row r="172" s="10" customFormat="1" ht="29.88" customHeight="1">
      <c r="B172" s="205"/>
      <c r="C172" s="206"/>
      <c r="D172" s="207" t="s">
        <v>74</v>
      </c>
      <c r="E172" s="219" t="s">
        <v>369</v>
      </c>
      <c r="F172" s="219" t="s">
        <v>370</v>
      </c>
      <c r="G172" s="206"/>
      <c r="H172" s="206"/>
      <c r="I172" s="209"/>
      <c r="J172" s="220">
        <f>BK172</f>
        <v>0</v>
      </c>
      <c r="K172" s="206"/>
      <c r="L172" s="211"/>
      <c r="M172" s="212"/>
      <c r="N172" s="213"/>
      <c r="O172" s="213"/>
      <c r="P172" s="214">
        <f>SUM(P173:P178)</f>
        <v>0</v>
      </c>
      <c r="Q172" s="213"/>
      <c r="R172" s="214">
        <f>SUM(R173:R178)</f>
        <v>0.020238239999999998</v>
      </c>
      <c r="S172" s="213"/>
      <c r="T172" s="215">
        <f>SUM(T173:T178)</f>
        <v>0</v>
      </c>
      <c r="AR172" s="216" t="s">
        <v>85</v>
      </c>
      <c r="AT172" s="217" t="s">
        <v>74</v>
      </c>
      <c r="AU172" s="217" t="s">
        <v>83</v>
      </c>
      <c r="AY172" s="216" t="s">
        <v>133</v>
      </c>
      <c r="BK172" s="218">
        <f>SUM(BK173:BK178)</f>
        <v>0</v>
      </c>
    </row>
    <row r="173" s="1" customFormat="1" ht="25.5" customHeight="1">
      <c r="B173" s="46"/>
      <c r="C173" s="221" t="s">
        <v>339</v>
      </c>
      <c r="D173" s="221" t="s">
        <v>136</v>
      </c>
      <c r="E173" s="222" t="s">
        <v>372</v>
      </c>
      <c r="F173" s="223" t="s">
        <v>373</v>
      </c>
      <c r="G173" s="224" t="s">
        <v>156</v>
      </c>
      <c r="H173" s="225">
        <v>153.31999999999999</v>
      </c>
      <c r="I173" s="226"/>
      <c r="J173" s="227">
        <f>ROUND(I173*H173,2)</f>
        <v>0</v>
      </c>
      <c r="K173" s="223" t="s">
        <v>140</v>
      </c>
      <c r="L173" s="72"/>
      <c r="M173" s="228" t="s">
        <v>23</v>
      </c>
      <c r="N173" s="229" t="s">
        <v>46</v>
      </c>
      <c r="O173" s="47"/>
      <c r="P173" s="230">
        <f>O173*H173</f>
        <v>0</v>
      </c>
      <c r="Q173" s="230">
        <v>0</v>
      </c>
      <c r="R173" s="230">
        <f>Q173*H173</f>
        <v>0</v>
      </c>
      <c r="S173" s="230">
        <v>0</v>
      </c>
      <c r="T173" s="231">
        <f>S173*H173</f>
        <v>0</v>
      </c>
      <c r="AR173" s="23" t="s">
        <v>195</v>
      </c>
      <c r="AT173" s="23" t="s">
        <v>136</v>
      </c>
      <c r="AU173" s="23" t="s">
        <v>85</v>
      </c>
      <c r="AY173" s="23" t="s">
        <v>133</v>
      </c>
      <c r="BE173" s="232">
        <f>IF(N173="základní",J173,0)</f>
        <v>0</v>
      </c>
      <c r="BF173" s="232">
        <f>IF(N173="snížená",J173,0)</f>
        <v>0</v>
      </c>
      <c r="BG173" s="232">
        <f>IF(N173="zákl. přenesená",J173,0)</f>
        <v>0</v>
      </c>
      <c r="BH173" s="232">
        <f>IF(N173="sníž. přenesená",J173,0)</f>
        <v>0</v>
      </c>
      <c r="BI173" s="232">
        <f>IF(N173="nulová",J173,0)</f>
        <v>0</v>
      </c>
      <c r="BJ173" s="23" t="s">
        <v>83</v>
      </c>
      <c r="BK173" s="232">
        <f>ROUND(I173*H173,2)</f>
        <v>0</v>
      </c>
      <c r="BL173" s="23" t="s">
        <v>195</v>
      </c>
      <c r="BM173" s="23" t="s">
        <v>528</v>
      </c>
    </row>
    <row r="174" s="1" customFormat="1">
      <c r="B174" s="46"/>
      <c r="C174" s="74"/>
      <c r="D174" s="233" t="s">
        <v>143</v>
      </c>
      <c r="E174" s="74"/>
      <c r="F174" s="234" t="s">
        <v>375</v>
      </c>
      <c r="G174" s="74"/>
      <c r="H174" s="74"/>
      <c r="I174" s="191"/>
      <c r="J174" s="74"/>
      <c r="K174" s="74"/>
      <c r="L174" s="72"/>
      <c r="M174" s="235"/>
      <c r="N174" s="47"/>
      <c r="O174" s="47"/>
      <c r="P174" s="47"/>
      <c r="Q174" s="47"/>
      <c r="R174" s="47"/>
      <c r="S174" s="47"/>
      <c r="T174" s="95"/>
      <c r="AT174" s="23" t="s">
        <v>143</v>
      </c>
      <c r="AU174" s="23" t="s">
        <v>85</v>
      </c>
    </row>
    <row r="175" s="1" customFormat="1" ht="25.5" customHeight="1">
      <c r="B175" s="46"/>
      <c r="C175" s="257" t="s">
        <v>344</v>
      </c>
      <c r="D175" s="257" t="s">
        <v>223</v>
      </c>
      <c r="E175" s="258" t="s">
        <v>377</v>
      </c>
      <c r="F175" s="259" t="s">
        <v>378</v>
      </c>
      <c r="G175" s="260" t="s">
        <v>156</v>
      </c>
      <c r="H175" s="261">
        <v>168.65199999999999</v>
      </c>
      <c r="I175" s="262"/>
      <c r="J175" s="263">
        <f>ROUND(I175*H175,2)</f>
        <v>0</v>
      </c>
      <c r="K175" s="259" t="s">
        <v>140</v>
      </c>
      <c r="L175" s="264"/>
      <c r="M175" s="265" t="s">
        <v>23</v>
      </c>
      <c r="N175" s="266" t="s">
        <v>46</v>
      </c>
      <c r="O175" s="47"/>
      <c r="P175" s="230">
        <f>O175*H175</f>
        <v>0</v>
      </c>
      <c r="Q175" s="230">
        <v>0.00012</v>
      </c>
      <c r="R175" s="230">
        <f>Q175*H175</f>
        <v>0.020238239999999998</v>
      </c>
      <c r="S175" s="230">
        <v>0</v>
      </c>
      <c r="T175" s="231">
        <f>S175*H175</f>
        <v>0</v>
      </c>
      <c r="AR175" s="23" t="s">
        <v>226</v>
      </c>
      <c r="AT175" s="23" t="s">
        <v>223</v>
      </c>
      <c r="AU175" s="23" t="s">
        <v>85</v>
      </c>
      <c r="AY175" s="23" t="s">
        <v>133</v>
      </c>
      <c r="BE175" s="232">
        <f>IF(N175="základní",J175,0)</f>
        <v>0</v>
      </c>
      <c r="BF175" s="232">
        <f>IF(N175="snížená",J175,0)</f>
        <v>0</v>
      </c>
      <c r="BG175" s="232">
        <f>IF(N175="zákl. přenesená",J175,0)</f>
        <v>0</v>
      </c>
      <c r="BH175" s="232">
        <f>IF(N175="sníž. přenesená",J175,0)</f>
        <v>0</v>
      </c>
      <c r="BI175" s="232">
        <f>IF(N175="nulová",J175,0)</f>
        <v>0</v>
      </c>
      <c r="BJ175" s="23" t="s">
        <v>83</v>
      </c>
      <c r="BK175" s="232">
        <f>ROUND(I175*H175,2)</f>
        <v>0</v>
      </c>
      <c r="BL175" s="23" t="s">
        <v>195</v>
      </c>
      <c r="BM175" s="23" t="s">
        <v>529</v>
      </c>
    </row>
    <row r="176" s="11" customFormat="1">
      <c r="B176" s="236"/>
      <c r="C176" s="237"/>
      <c r="D176" s="233" t="s">
        <v>145</v>
      </c>
      <c r="E176" s="237"/>
      <c r="F176" s="239" t="s">
        <v>530</v>
      </c>
      <c r="G176" s="237"/>
      <c r="H176" s="240">
        <v>168.65199999999999</v>
      </c>
      <c r="I176" s="241"/>
      <c r="J176" s="237"/>
      <c r="K176" s="237"/>
      <c r="L176" s="242"/>
      <c r="M176" s="243"/>
      <c r="N176" s="244"/>
      <c r="O176" s="244"/>
      <c r="P176" s="244"/>
      <c r="Q176" s="244"/>
      <c r="R176" s="244"/>
      <c r="S176" s="244"/>
      <c r="T176" s="245"/>
      <c r="AT176" s="246" t="s">
        <v>145</v>
      </c>
      <c r="AU176" s="246" t="s">
        <v>85</v>
      </c>
      <c r="AV176" s="11" t="s">
        <v>85</v>
      </c>
      <c r="AW176" s="11" t="s">
        <v>6</v>
      </c>
      <c r="AX176" s="11" t="s">
        <v>83</v>
      </c>
      <c r="AY176" s="246" t="s">
        <v>133</v>
      </c>
    </row>
    <row r="177" s="1" customFormat="1" ht="38.25" customHeight="1">
      <c r="B177" s="46"/>
      <c r="C177" s="221" t="s">
        <v>348</v>
      </c>
      <c r="D177" s="221" t="s">
        <v>136</v>
      </c>
      <c r="E177" s="222" t="s">
        <v>531</v>
      </c>
      <c r="F177" s="223" t="s">
        <v>532</v>
      </c>
      <c r="G177" s="224" t="s">
        <v>164</v>
      </c>
      <c r="H177" s="225">
        <v>0.02</v>
      </c>
      <c r="I177" s="226"/>
      <c r="J177" s="227">
        <f>ROUND(I177*H177,2)</f>
        <v>0</v>
      </c>
      <c r="K177" s="223" t="s">
        <v>140</v>
      </c>
      <c r="L177" s="72"/>
      <c r="M177" s="228" t="s">
        <v>23</v>
      </c>
      <c r="N177" s="229" t="s">
        <v>46</v>
      </c>
      <c r="O177" s="47"/>
      <c r="P177" s="230">
        <f>O177*H177</f>
        <v>0</v>
      </c>
      <c r="Q177" s="230">
        <v>0</v>
      </c>
      <c r="R177" s="230">
        <f>Q177*H177</f>
        <v>0</v>
      </c>
      <c r="S177" s="230">
        <v>0</v>
      </c>
      <c r="T177" s="231">
        <f>S177*H177</f>
        <v>0</v>
      </c>
      <c r="AR177" s="23" t="s">
        <v>195</v>
      </c>
      <c r="AT177" s="23" t="s">
        <v>136</v>
      </c>
      <c r="AU177" s="23" t="s">
        <v>85</v>
      </c>
      <c r="AY177" s="23" t="s">
        <v>133</v>
      </c>
      <c r="BE177" s="232">
        <f>IF(N177="základní",J177,0)</f>
        <v>0</v>
      </c>
      <c r="BF177" s="232">
        <f>IF(N177="snížená",J177,0)</f>
        <v>0</v>
      </c>
      <c r="BG177" s="232">
        <f>IF(N177="zákl. přenesená",J177,0)</f>
        <v>0</v>
      </c>
      <c r="BH177" s="232">
        <f>IF(N177="sníž. přenesená",J177,0)</f>
        <v>0</v>
      </c>
      <c r="BI177" s="232">
        <f>IF(N177="nulová",J177,0)</f>
        <v>0</v>
      </c>
      <c r="BJ177" s="23" t="s">
        <v>83</v>
      </c>
      <c r="BK177" s="232">
        <f>ROUND(I177*H177,2)</f>
        <v>0</v>
      </c>
      <c r="BL177" s="23" t="s">
        <v>195</v>
      </c>
      <c r="BM177" s="23" t="s">
        <v>533</v>
      </c>
    </row>
    <row r="178" s="1" customFormat="1">
      <c r="B178" s="46"/>
      <c r="C178" s="74"/>
      <c r="D178" s="233" t="s">
        <v>143</v>
      </c>
      <c r="E178" s="74"/>
      <c r="F178" s="234" t="s">
        <v>385</v>
      </c>
      <c r="G178" s="74"/>
      <c r="H178" s="74"/>
      <c r="I178" s="191"/>
      <c r="J178" s="74"/>
      <c r="K178" s="74"/>
      <c r="L178" s="72"/>
      <c r="M178" s="235"/>
      <c r="N178" s="47"/>
      <c r="O178" s="47"/>
      <c r="P178" s="47"/>
      <c r="Q178" s="47"/>
      <c r="R178" s="47"/>
      <c r="S178" s="47"/>
      <c r="T178" s="95"/>
      <c r="AT178" s="23" t="s">
        <v>143</v>
      </c>
      <c r="AU178" s="23" t="s">
        <v>85</v>
      </c>
    </row>
    <row r="179" s="10" customFormat="1" ht="29.88" customHeight="1">
      <c r="B179" s="205"/>
      <c r="C179" s="206"/>
      <c r="D179" s="207" t="s">
        <v>74</v>
      </c>
      <c r="E179" s="219" t="s">
        <v>386</v>
      </c>
      <c r="F179" s="219" t="s">
        <v>387</v>
      </c>
      <c r="G179" s="206"/>
      <c r="H179" s="206"/>
      <c r="I179" s="209"/>
      <c r="J179" s="220">
        <f>BK179</f>
        <v>0</v>
      </c>
      <c r="K179" s="206"/>
      <c r="L179" s="211"/>
      <c r="M179" s="212"/>
      <c r="N179" s="213"/>
      <c r="O179" s="213"/>
      <c r="P179" s="214">
        <f>SUM(P180:P184)</f>
        <v>0</v>
      </c>
      <c r="Q179" s="213"/>
      <c r="R179" s="214">
        <f>SUM(R180:R184)</f>
        <v>0.038199999999999998</v>
      </c>
      <c r="S179" s="213"/>
      <c r="T179" s="215">
        <f>SUM(T180:T184)</f>
        <v>0</v>
      </c>
      <c r="AR179" s="216" t="s">
        <v>85</v>
      </c>
      <c r="AT179" s="217" t="s">
        <v>74</v>
      </c>
      <c r="AU179" s="217" t="s">
        <v>83</v>
      </c>
      <c r="AY179" s="216" t="s">
        <v>133</v>
      </c>
      <c r="BK179" s="218">
        <f>SUM(BK180:BK184)</f>
        <v>0</v>
      </c>
    </row>
    <row r="180" s="1" customFormat="1" ht="25.5" customHeight="1">
      <c r="B180" s="46"/>
      <c r="C180" s="221" t="s">
        <v>352</v>
      </c>
      <c r="D180" s="221" t="s">
        <v>136</v>
      </c>
      <c r="E180" s="222" t="s">
        <v>389</v>
      </c>
      <c r="F180" s="223" t="s">
        <v>390</v>
      </c>
      <c r="G180" s="224" t="s">
        <v>139</v>
      </c>
      <c r="H180" s="225">
        <v>4</v>
      </c>
      <c r="I180" s="226"/>
      <c r="J180" s="227">
        <f>ROUND(I180*H180,2)</f>
        <v>0</v>
      </c>
      <c r="K180" s="223" t="s">
        <v>140</v>
      </c>
      <c r="L180" s="72"/>
      <c r="M180" s="228" t="s">
        <v>23</v>
      </c>
      <c r="N180" s="229" t="s">
        <v>46</v>
      </c>
      <c r="O180" s="47"/>
      <c r="P180" s="230">
        <f>O180*H180</f>
        <v>0</v>
      </c>
      <c r="Q180" s="230">
        <v>0.00025000000000000001</v>
      </c>
      <c r="R180" s="230">
        <f>Q180*H180</f>
        <v>0.001</v>
      </c>
      <c r="S180" s="230">
        <v>0</v>
      </c>
      <c r="T180" s="231">
        <f>S180*H180</f>
        <v>0</v>
      </c>
      <c r="AR180" s="23" t="s">
        <v>195</v>
      </c>
      <c r="AT180" s="23" t="s">
        <v>136</v>
      </c>
      <c r="AU180" s="23" t="s">
        <v>85</v>
      </c>
      <c r="AY180" s="23" t="s">
        <v>133</v>
      </c>
      <c r="BE180" s="232">
        <f>IF(N180="základní",J180,0)</f>
        <v>0</v>
      </c>
      <c r="BF180" s="232">
        <f>IF(N180="snížená",J180,0)</f>
        <v>0</v>
      </c>
      <c r="BG180" s="232">
        <f>IF(N180="zákl. přenesená",J180,0)</f>
        <v>0</v>
      </c>
      <c r="BH180" s="232">
        <f>IF(N180="sníž. přenesená",J180,0)</f>
        <v>0</v>
      </c>
      <c r="BI180" s="232">
        <f>IF(N180="nulová",J180,0)</f>
        <v>0</v>
      </c>
      <c r="BJ180" s="23" t="s">
        <v>83</v>
      </c>
      <c r="BK180" s="232">
        <f>ROUND(I180*H180,2)</f>
        <v>0</v>
      </c>
      <c r="BL180" s="23" t="s">
        <v>195</v>
      </c>
      <c r="BM180" s="23" t="s">
        <v>534</v>
      </c>
    </row>
    <row r="181" s="1" customFormat="1">
      <c r="B181" s="46"/>
      <c r="C181" s="74"/>
      <c r="D181" s="233" t="s">
        <v>143</v>
      </c>
      <c r="E181" s="74"/>
      <c r="F181" s="234" t="s">
        <v>392</v>
      </c>
      <c r="G181" s="74"/>
      <c r="H181" s="74"/>
      <c r="I181" s="191"/>
      <c r="J181" s="74"/>
      <c r="K181" s="74"/>
      <c r="L181" s="72"/>
      <c r="M181" s="235"/>
      <c r="N181" s="47"/>
      <c r="O181" s="47"/>
      <c r="P181" s="47"/>
      <c r="Q181" s="47"/>
      <c r="R181" s="47"/>
      <c r="S181" s="47"/>
      <c r="T181" s="95"/>
      <c r="AT181" s="23" t="s">
        <v>143</v>
      </c>
      <c r="AU181" s="23" t="s">
        <v>85</v>
      </c>
    </row>
    <row r="182" s="1" customFormat="1" ht="16.5" customHeight="1">
      <c r="B182" s="46"/>
      <c r="C182" s="257" t="s">
        <v>356</v>
      </c>
      <c r="D182" s="257" t="s">
        <v>223</v>
      </c>
      <c r="E182" s="258" t="s">
        <v>394</v>
      </c>
      <c r="F182" s="259" t="s">
        <v>395</v>
      </c>
      <c r="G182" s="260" t="s">
        <v>139</v>
      </c>
      <c r="H182" s="261">
        <v>4</v>
      </c>
      <c r="I182" s="262"/>
      <c r="J182" s="263">
        <f>ROUND(I182*H182,2)</f>
        <v>0</v>
      </c>
      <c r="K182" s="259" t="s">
        <v>535</v>
      </c>
      <c r="L182" s="264"/>
      <c r="M182" s="265" t="s">
        <v>23</v>
      </c>
      <c r="N182" s="266" t="s">
        <v>46</v>
      </c>
      <c r="O182" s="47"/>
      <c r="P182" s="230">
        <f>O182*H182</f>
        <v>0</v>
      </c>
      <c r="Q182" s="230">
        <v>0.0092999999999999992</v>
      </c>
      <c r="R182" s="230">
        <f>Q182*H182</f>
        <v>0.037199999999999997</v>
      </c>
      <c r="S182" s="230">
        <v>0</v>
      </c>
      <c r="T182" s="231">
        <f>S182*H182</f>
        <v>0</v>
      </c>
      <c r="AR182" s="23" t="s">
        <v>226</v>
      </c>
      <c r="AT182" s="23" t="s">
        <v>223</v>
      </c>
      <c r="AU182" s="23" t="s">
        <v>85</v>
      </c>
      <c r="AY182" s="23" t="s">
        <v>133</v>
      </c>
      <c r="BE182" s="232">
        <f>IF(N182="základní",J182,0)</f>
        <v>0</v>
      </c>
      <c r="BF182" s="232">
        <f>IF(N182="snížená",J182,0)</f>
        <v>0</v>
      </c>
      <c r="BG182" s="232">
        <f>IF(N182="zákl. přenesená",J182,0)</f>
        <v>0</v>
      </c>
      <c r="BH182" s="232">
        <f>IF(N182="sníž. přenesená",J182,0)</f>
        <v>0</v>
      </c>
      <c r="BI182" s="232">
        <f>IF(N182="nulová",J182,0)</f>
        <v>0</v>
      </c>
      <c r="BJ182" s="23" t="s">
        <v>83</v>
      </c>
      <c r="BK182" s="232">
        <f>ROUND(I182*H182,2)</f>
        <v>0</v>
      </c>
      <c r="BL182" s="23" t="s">
        <v>195</v>
      </c>
      <c r="BM182" s="23" t="s">
        <v>536</v>
      </c>
    </row>
    <row r="183" s="1" customFormat="1" ht="38.25" customHeight="1">
      <c r="B183" s="46"/>
      <c r="C183" s="221" t="s">
        <v>360</v>
      </c>
      <c r="D183" s="221" t="s">
        <v>136</v>
      </c>
      <c r="E183" s="222" t="s">
        <v>537</v>
      </c>
      <c r="F183" s="223" t="s">
        <v>538</v>
      </c>
      <c r="G183" s="224" t="s">
        <v>164</v>
      </c>
      <c r="H183" s="225">
        <v>0.037999999999999999</v>
      </c>
      <c r="I183" s="226"/>
      <c r="J183" s="227">
        <f>ROUND(I183*H183,2)</f>
        <v>0</v>
      </c>
      <c r="K183" s="223" t="s">
        <v>140</v>
      </c>
      <c r="L183" s="72"/>
      <c r="M183" s="228" t="s">
        <v>23</v>
      </c>
      <c r="N183" s="229" t="s">
        <v>46</v>
      </c>
      <c r="O183" s="47"/>
      <c r="P183" s="230">
        <f>O183*H183</f>
        <v>0</v>
      </c>
      <c r="Q183" s="230">
        <v>0</v>
      </c>
      <c r="R183" s="230">
        <f>Q183*H183</f>
        <v>0</v>
      </c>
      <c r="S183" s="230">
        <v>0</v>
      </c>
      <c r="T183" s="231">
        <f>S183*H183</f>
        <v>0</v>
      </c>
      <c r="AR183" s="23" t="s">
        <v>195</v>
      </c>
      <c r="AT183" s="23" t="s">
        <v>136</v>
      </c>
      <c r="AU183" s="23" t="s">
        <v>85</v>
      </c>
      <c r="AY183" s="23" t="s">
        <v>133</v>
      </c>
      <c r="BE183" s="232">
        <f>IF(N183="základní",J183,0)</f>
        <v>0</v>
      </c>
      <c r="BF183" s="232">
        <f>IF(N183="snížená",J183,0)</f>
        <v>0</v>
      </c>
      <c r="BG183" s="232">
        <f>IF(N183="zákl. přenesená",J183,0)</f>
        <v>0</v>
      </c>
      <c r="BH183" s="232">
        <f>IF(N183="sníž. přenesená",J183,0)</f>
        <v>0</v>
      </c>
      <c r="BI183" s="232">
        <f>IF(N183="nulová",J183,0)</f>
        <v>0</v>
      </c>
      <c r="BJ183" s="23" t="s">
        <v>83</v>
      </c>
      <c r="BK183" s="232">
        <f>ROUND(I183*H183,2)</f>
        <v>0</v>
      </c>
      <c r="BL183" s="23" t="s">
        <v>195</v>
      </c>
      <c r="BM183" s="23" t="s">
        <v>539</v>
      </c>
    </row>
    <row r="184" s="1" customFormat="1">
      <c r="B184" s="46"/>
      <c r="C184" s="74"/>
      <c r="D184" s="233" t="s">
        <v>143</v>
      </c>
      <c r="E184" s="74"/>
      <c r="F184" s="234" t="s">
        <v>402</v>
      </c>
      <c r="G184" s="74"/>
      <c r="H184" s="74"/>
      <c r="I184" s="191"/>
      <c r="J184" s="74"/>
      <c r="K184" s="74"/>
      <c r="L184" s="72"/>
      <c r="M184" s="235"/>
      <c r="N184" s="47"/>
      <c r="O184" s="47"/>
      <c r="P184" s="47"/>
      <c r="Q184" s="47"/>
      <c r="R184" s="47"/>
      <c r="S184" s="47"/>
      <c r="T184" s="95"/>
      <c r="AT184" s="23" t="s">
        <v>143</v>
      </c>
      <c r="AU184" s="23" t="s">
        <v>85</v>
      </c>
    </row>
    <row r="185" s="10" customFormat="1" ht="29.88" customHeight="1">
      <c r="B185" s="205"/>
      <c r="C185" s="206"/>
      <c r="D185" s="207" t="s">
        <v>74</v>
      </c>
      <c r="E185" s="219" t="s">
        <v>440</v>
      </c>
      <c r="F185" s="219" t="s">
        <v>441</v>
      </c>
      <c r="G185" s="206"/>
      <c r="H185" s="206"/>
      <c r="I185" s="209"/>
      <c r="J185" s="220">
        <f>BK185</f>
        <v>0</v>
      </c>
      <c r="K185" s="206"/>
      <c r="L185" s="211"/>
      <c r="M185" s="212"/>
      <c r="N185" s="213"/>
      <c r="O185" s="213"/>
      <c r="P185" s="214">
        <f>SUM(P186:P195)</f>
        <v>0</v>
      </c>
      <c r="Q185" s="213"/>
      <c r="R185" s="214">
        <f>SUM(R186:R195)</f>
        <v>0.039871480000000001</v>
      </c>
      <c r="S185" s="213"/>
      <c r="T185" s="215">
        <f>SUM(T186:T195)</f>
        <v>0</v>
      </c>
      <c r="AR185" s="216" t="s">
        <v>85</v>
      </c>
      <c r="AT185" s="217" t="s">
        <v>74</v>
      </c>
      <c r="AU185" s="217" t="s">
        <v>83</v>
      </c>
      <c r="AY185" s="216" t="s">
        <v>133</v>
      </c>
      <c r="BK185" s="218">
        <f>SUM(BK186:BK195)</f>
        <v>0</v>
      </c>
    </row>
    <row r="186" s="1" customFormat="1" ht="25.5" customHeight="1">
      <c r="B186" s="46"/>
      <c r="C186" s="221" t="s">
        <v>364</v>
      </c>
      <c r="D186" s="221" t="s">
        <v>136</v>
      </c>
      <c r="E186" s="222" t="s">
        <v>443</v>
      </c>
      <c r="F186" s="223" t="s">
        <v>444</v>
      </c>
      <c r="G186" s="224" t="s">
        <v>156</v>
      </c>
      <c r="H186" s="225">
        <v>181.23400000000001</v>
      </c>
      <c r="I186" s="226"/>
      <c r="J186" s="227">
        <f>ROUND(I186*H186,2)</f>
        <v>0</v>
      </c>
      <c r="K186" s="223" t="s">
        <v>140</v>
      </c>
      <c r="L186" s="72"/>
      <c r="M186" s="228" t="s">
        <v>23</v>
      </c>
      <c r="N186" s="229" t="s">
        <v>46</v>
      </c>
      <c r="O186" s="47"/>
      <c r="P186" s="230">
        <f>O186*H186</f>
        <v>0</v>
      </c>
      <c r="Q186" s="230">
        <v>0.00022000000000000001</v>
      </c>
      <c r="R186" s="230">
        <f>Q186*H186</f>
        <v>0.039871480000000001</v>
      </c>
      <c r="S186" s="230">
        <v>0</v>
      </c>
      <c r="T186" s="231">
        <f>S186*H186</f>
        <v>0</v>
      </c>
      <c r="AR186" s="23" t="s">
        <v>195</v>
      </c>
      <c r="AT186" s="23" t="s">
        <v>136</v>
      </c>
      <c r="AU186" s="23" t="s">
        <v>85</v>
      </c>
      <c r="AY186" s="23" t="s">
        <v>133</v>
      </c>
      <c r="BE186" s="232">
        <f>IF(N186="základní",J186,0)</f>
        <v>0</v>
      </c>
      <c r="BF186" s="232">
        <f>IF(N186="snížená",J186,0)</f>
        <v>0</v>
      </c>
      <c r="BG186" s="232">
        <f>IF(N186="zákl. přenesená",J186,0)</f>
        <v>0</v>
      </c>
      <c r="BH186" s="232">
        <f>IF(N186="sníž. přenesená",J186,0)</f>
        <v>0</v>
      </c>
      <c r="BI186" s="232">
        <f>IF(N186="nulová",J186,0)</f>
        <v>0</v>
      </c>
      <c r="BJ186" s="23" t="s">
        <v>83</v>
      </c>
      <c r="BK186" s="232">
        <f>ROUND(I186*H186,2)</f>
        <v>0</v>
      </c>
      <c r="BL186" s="23" t="s">
        <v>195</v>
      </c>
      <c r="BM186" s="23" t="s">
        <v>540</v>
      </c>
    </row>
    <row r="187" s="1" customFormat="1">
      <c r="B187" s="46"/>
      <c r="C187" s="74"/>
      <c r="D187" s="233" t="s">
        <v>143</v>
      </c>
      <c r="E187" s="74"/>
      <c r="F187" s="234" t="s">
        <v>446</v>
      </c>
      <c r="G187" s="74"/>
      <c r="H187" s="74"/>
      <c r="I187" s="191"/>
      <c r="J187" s="74"/>
      <c r="K187" s="74"/>
      <c r="L187" s="72"/>
      <c r="M187" s="235"/>
      <c r="N187" s="47"/>
      <c r="O187" s="47"/>
      <c r="P187" s="47"/>
      <c r="Q187" s="47"/>
      <c r="R187" s="47"/>
      <c r="S187" s="47"/>
      <c r="T187" s="95"/>
      <c r="AT187" s="23" t="s">
        <v>143</v>
      </c>
      <c r="AU187" s="23" t="s">
        <v>85</v>
      </c>
    </row>
    <row r="188" s="11" customFormat="1">
      <c r="B188" s="236"/>
      <c r="C188" s="237"/>
      <c r="D188" s="233" t="s">
        <v>145</v>
      </c>
      <c r="E188" s="238" t="s">
        <v>23</v>
      </c>
      <c r="F188" s="239" t="s">
        <v>541</v>
      </c>
      <c r="G188" s="237"/>
      <c r="H188" s="240">
        <v>67.079999999999998</v>
      </c>
      <c r="I188" s="241"/>
      <c r="J188" s="237"/>
      <c r="K188" s="237"/>
      <c r="L188" s="242"/>
      <c r="M188" s="243"/>
      <c r="N188" s="244"/>
      <c r="O188" s="244"/>
      <c r="P188" s="244"/>
      <c r="Q188" s="244"/>
      <c r="R188" s="244"/>
      <c r="S188" s="244"/>
      <c r="T188" s="245"/>
      <c r="AT188" s="246" t="s">
        <v>145</v>
      </c>
      <c r="AU188" s="246" t="s">
        <v>85</v>
      </c>
      <c r="AV188" s="11" t="s">
        <v>85</v>
      </c>
      <c r="AW188" s="11" t="s">
        <v>38</v>
      </c>
      <c r="AX188" s="11" t="s">
        <v>75</v>
      </c>
      <c r="AY188" s="246" t="s">
        <v>133</v>
      </c>
    </row>
    <row r="189" s="11" customFormat="1">
      <c r="B189" s="236"/>
      <c r="C189" s="237"/>
      <c r="D189" s="233" t="s">
        <v>145</v>
      </c>
      <c r="E189" s="238" t="s">
        <v>23</v>
      </c>
      <c r="F189" s="239" t="s">
        <v>542</v>
      </c>
      <c r="G189" s="237"/>
      <c r="H189" s="240">
        <v>12.656000000000001</v>
      </c>
      <c r="I189" s="241"/>
      <c r="J189" s="237"/>
      <c r="K189" s="237"/>
      <c r="L189" s="242"/>
      <c r="M189" s="243"/>
      <c r="N189" s="244"/>
      <c r="O189" s="244"/>
      <c r="P189" s="244"/>
      <c r="Q189" s="244"/>
      <c r="R189" s="244"/>
      <c r="S189" s="244"/>
      <c r="T189" s="245"/>
      <c r="AT189" s="246" t="s">
        <v>145</v>
      </c>
      <c r="AU189" s="246" t="s">
        <v>85</v>
      </c>
      <c r="AV189" s="11" t="s">
        <v>85</v>
      </c>
      <c r="AW189" s="11" t="s">
        <v>38</v>
      </c>
      <c r="AX189" s="11" t="s">
        <v>75</v>
      </c>
      <c r="AY189" s="246" t="s">
        <v>133</v>
      </c>
    </row>
    <row r="190" s="11" customFormat="1">
      <c r="B190" s="236"/>
      <c r="C190" s="237"/>
      <c r="D190" s="233" t="s">
        <v>145</v>
      </c>
      <c r="E190" s="238" t="s">
        <v>23</v>
      </c>
      <c r="F190" s="239" t="s">
        <v>543</v>
      </c>
      <c r="G190" s="237"/>
      <c r="H190" s="240">
        <v>7.3159999999999998</v>
      </c>
      <c r="I190" s="241"/>
      <c r="J190" s="237"/>
      <c r="K190" s="237"/>
      <c r="L190" s="242"/>
      <c r="M190" s="243"/>
      <c r="N190" s="244"/>
      <c r="O190" s="244"/>
      <c r="P190" s="244"/>
      <c r="Q190" s="244"/>
      <c r="R190" s="244"/>
      <c r="S190" s="244"/>
      <c r="T190" s="245"/>
      <c r="AT190" s="246" t="s">
        <v>145</v>
      </c>
      <c r="AU190" s="246" t="s">
        <v>85</v>
      </c>
      <c r="AV190" s="11" t="s">
        <v>85</v>
      </c>
      <c r="AW190" s="11" t="s">
        <v>38</v>
      </c>
      <c r="AX190" s="11" t="s">
        <v>75</v>
      </c>
      <c r="AY190" s="246" t="s">
        <v>133</v>
      </c>
    </row>
    <row r="191" s="11" customFormat="1">
      <c r="B191" s="236"/>
      <c r="C191" s="237"/>
      <c r="D191" s="233" t="s">
        <v>145</v>
      </c>
      <c r="E191" s="238" t="s">
        <v>23</v>
      </c>
      <c r="F191" s="239" t="s">
        <v>544</v>
      </c>
      <c r="G191" s="237"/>
      <c r="H191" s="240">
        <v>8.8000000000000007</v>
      </c>
      <c r="I191" s="241"/>
      <c r="J191" s="237"/>
      <c r="K191" s="237"/>
      <c r="L191" s="242"/>
      <c r="M191" s="243"/>
      <c r="N191" s="244"/>
      <c r="O191" s="244"/>
      <c r="P191" s="244"/>
      <c r="Q191" s="244"/>
      <c r="R191" s="244"/>
      <c r="S191" s="244"/>
      <c r="T191" s="245"/>
      <c r="AT191" s="246" t="s">
        <v>145</v>
      </c>
      <c r="AU191" s="246" t="s">
        <v>85</v>
      </c>
      <c r="AV191" s="11" t="s">
        <v>85</v>
      </c>
      <c r="AW191" s="11" t="s">
        <v>38</v>
      </c>
      <c r="AX191" s="11" t="s">
        <v>75</v>
      </c>
      <c r="AY191" s="246" t="s">
        <v>133</v>
      </c>
    </row>
    <row r="192" s="11" customFormat="1">
      <c r="B192" s="236"/>
      <c r="C192" s="237"/>
      <c r="D192" s="233" t="s">
        <v>145</v>
      </c>
      <c r="E192" s="238" t="s">
        <v>23</v>
      </c>
      <c r="F192" s="239" t="s">
        <v>545</v>
      </c>
      <c r="G192" s="237"/>
      <c r="H192" s="240">
        <v>11.984</v>
      </c>
      <c r="I192" s="241"/>
      <c r="J192" s="237"/>
      <c r="K192" s="237"/>
      <c r="L192" s="242"/>
      <c r="M192" s="243"/>
      <c r="N192" s="244"/>
      <c r="O192" s="244"/>
      <c r="P192" s="244"/>
      <c r="Q192" s="244"/>
      <c r="R192" s="244"/>
      <c r="S192" s="244"/>
      <c r="T192" s="245"/>
      <c r="AT192" s="246" t="s">
        <v>145</v>
      </c>
      <c r="AU192" s="246" t="s">
        <v>85</v>
      </c>
      <c r="AV192" s="11" t="s">
        <v>85</v>
      </c>
      <c r="AW192" s="11" t="s">
        <v>38</v>
      </c>
      <c r="AX192" s="11" t="s">
        <v>75</v>
      </c>
      <c r="AY192" s="246" t="s">
        <v>133</v>
      </c>
    </row>
    <row r="193" s="11" customFormat="1">
      <c r="B193" s="236"/>
      <c r="C193" s="237"/>
      <c r="D193" s="233" t="s">
        <v>145</v>
      </c>
      <c r="E193" s="238" t="s">
        <v>23</v>
      </c>
      <c r="F193" s="239" t="s">
        <v>546</v>
      </c>
      <c r="G193" s="237"/>
      <c r="H193" s="240">
        <v>27.318000000000001</v>
      </c>
      <c r="I193" s="241"/>
      <c r="J193" s="237"/>
      <c r="K193" s="237"/>
      <c r="L193" s="242"/>
      <c r="M193" s="243"/>
      <c r="N193" s="244"/>
      <c r="O193" s="244"/>
      <c r="P193" s="244"/>
      <c r="Q193" s="244"/>
      <c r="R193" s="244"/>
      <c r="S193" s="244"/>
      <c r="T193" s="245"/>
      <c r="AT193" s="246" t="s">
        <v>145</v>
      </c>
      <c r="AU193" s="246" t="s">
        <v>85</v>
      </c>
      <c r="AV193" s="11" t="s">
        <v>85</v>
      </c>
      <c r="AW193" s="11" t="s">
        <v>38</v>
      </c>
      <c r="AX193" s="11" t="s">
        <v>75</v>
      </c>
      <c r="AY193" s="246" t="s">
        <v>133</v>
      </c>
    </row>
    <row r="194" s="11" customFormat="1">
      <c r="B194" s="236"/>
      <c r="C194" s="237"/>
      <c r="D194" s="233" t="s">
        <v>145</v>
      </c>
      <c r="E194" s="238" t="s">
        <v>23</v>
      </c>
      <c r="F194" s="239" t="s">
        <v>547</v>
      </c>
      <c r="G194" s="237"/>
      <c r="H194" s="240">
        <v>46.079999999999998</v>
      </c>
      <c r="I194" s="241"/>
      <c r="J194" s="237"/>
      <c r="K194" s="237"/>
      <c r="L194" s="242"/>
      <c r="M194" s="243"/>
      <c r="N194" s="244"/>
      <c r="O194" s="244"/>
      <c r="P194" s="244"/>
      <c r="Q194" s="244"/>
      <c r="R194" s="244"/>
      <c r="S194" s="244"/>
      <c r="T194" s="245"/>
      <c r="AT194" s="246" t="s">
        <v>145</v>
      </c>
      <c r="AU194" s="246" t="s">
        <v>85</v>
      </c>
      <c r="AV194" s="11" t="s">
        <v>85</v>
      </c>
      <c r="AW194" s="11" t="s">
        <v>38</v>
      </c>
      <c r="AX194" s="11" t="s">
        <v>75</v>
      </c>
      <c r="AY194" s="246" t="s">
        <v>133</v>
      </c>
    </row>
    <row r="195" s="13" customFormat="1">
      <c r="B195" s="267"/>
      <c r="C195" s="268"/>
      <c r="D195" s="233" t="s">
        <v>145</v>
      </c>
      <c r="E195" s="269" t="s">
        <v>23</v>
      </c>
      <c r="F195" s="270" t="s">
        <v>253</v>
      </c>
      <c r="G195" s="268"/>
      <c r="H195" s="271">
        <v>181.23400000000001</v>
      </c>
      <c r="I195" s="272"/>
      <c r="J195" s="268"/>
      <c r="K195" s="268"/>
      <c r="L195" s="273"/>
      <c r="M195" s="282"/>
      <c r="N195" s="283"/>
      <c r="O195" s="283"/>
      <c r="P195" s="283"/>
      <c r="Q195" s="283"/>
      <c r="R195" s="283"/>
      <c r="S195" s="283"/>
      <c r="T195" s="284"/>
      <c r="AT195" s="277" t="s">
        <v>145</v>
      </c>
      <c r="AU195" s="277" t="s">
        <v>85</v>
      </c>
      <c r="AV195" s="13" t="s">
        <v>141</v>
      </c>
      <c r="AW195" s="13" t="s">
        <v>38</v>
      </c>
      <c r="AX195" s="13" t="s">
        <v>83</v>
      </c>
      <c r="AY195" s="277" t="s">
        <v>133</v>
      </c>
    </row>
    <row r="196" s="1" customFormat="1" ht="6.96" customHeight="1">
      <c r="B196" s="67"/>
      <c r="C196" s="68"/>
      <c r="D196" s="68"/>
      <c r="E196" s="68"/>
      <c r="F196" s="68"/>
      <c r="G196" s="68"/>
      <c r="H196" s="68"/>
      <c r="I196" s="166"/>
      <c r="J196" s="68"/>
      <c r="K196" s="68"/>
      <c r="L196" s="72"/>
    </row>
  </sheetData>
  <sheetProtection sheet="1" autoFilter="0" formatColumns="0" formatRows="0" objects="1" scenarios="1" spinCount="100000" saltValue="sd0wWPNvBGA9Oj7H0HU3dQN1seKA8x58pOWGhnisCoX6RgUXBoccefsbmsYHNis01p4hAs8N6onI7RGrKJszHQ==" hashValue="bAYl6wDSs7/xzeBoI47cYDIfAJGWuqMwRtOy56HDUvQuaePubHR0NvQ6eK1yTPKuaetDYEHmMjpdwrjOWpgrHA==" algorithmName="SHA-512" password="CC35"/>
  <autoFilter ref="C83:K195"/>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92</v>
      </c>
      <c r="G1" s="139" t="s">
        <v>93</v>
      </c>
      <c r="H1" s="139"/>
      <c r="I1" s="140"/>
      <c r="J1" s="139" t="s">
        <v>94</v>
      </c>
      <c r="K1" s="138" t="s">
        <v>95</v>
      </c>
      <c r="L1" s="139" t="s">
        <v>96</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91</v>
      </c>
    </row>
    <row r="3" ht="6.96" customHeight="1">
      <c r="B3" s="24"/>
      <c r="C3" s="25"/>
      <c r="D3" s="25"/>
      <c r="E3" s="25"/>
      <c r="F3" s="25"/>
      <c r="G3" s="25"/>
      <c r="H3" s="25"/>
      <c r="I3" s="141"/>
      <c r="J3" s="25"/>
      <c r="K3" s="26"/>
      <c r="AT3" s="23" t="s">
        <v>85</v>
      </c>
    </row>
    <row r="4" ht="36.96" customHeight="1">
      <c r="B4" s="27"/>
      <c r="C4" s="28"/>
      <c r="D4" s="29" t="s">
        <v>97</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Rekonstrukce střešní krytiny na objektu MŠ Mozartova 9, Ostrava</v>
      </c>
      <c r="F7" s="39"/>
      <c r="G7" s="39"/>
      <c r="H7" s="39"/>
      <c r="I7" s="142"/>
      <c r="J7" s="28"/>
      <c r="K7" s="30"/>
    </row>
    <row r="8" s="1" customFormat="1">
      <c r="B8" s="46"/>
      <c r="C8" s="47"/>
      <c r="D8" s="39" t="s">
        <v>98</v>
      </c>
      <c r="E8" s="47"/>
      <c r="F8" s="47"/>
      <c r="G8" s="47"/>
      <c r="H8" s="47"/>
      <c r="I8" s="144"/>
      <c r="J8" s="47"/>
      <c r="K8" s="51"/>
    </row>
    <row r="9" s="1" customFormat="1" ht="36.96" customHeight="1">
      <c r="B9" s="46"/>
      <c r="C9" s="47"/>
      <c r="D9" s="47"/>
      <c r="E9" s="145" t="s">
        <v>548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21</v>
      </c>
      <c r="G11" s="47"/>
      <c r="H11" s="47"/>
      <c r="I11" s="146" t="s">
        <v>22</v>
      </c>
      <c r="J11" s="34" t="s">
        <v>23</v>
      </c>
      <c r="K11" s="51"/>
    </row>
    <row r="12" s="1" customFormat="1" ht="14.4" customHeight="1">
      <c r="B12" s="46"/>
      <c r="C12" s="47"/>
      <c r="D12" s="39" t="s">
        <v>24</v>
      </c>
      <c r="E12" s="47"/>
      <c r="F12" s="34" t="s">
        <v>25</v>
      </c>
      <c r="G12" s="47"/>
      <c r="H12" s="47"/>
      <c r="I12" s="146" t="s">
        <v>26</v>
      </c>
      <c r="J12" s="147" t="str">
        <f>'Rekapitulace stavby'!AN8</f>
        <v>27. 7. 2017</v>
      </c>
      <c r="K12" s="51"/>
    </row>
    <row r="13" s="1" customFormat="1" ht="10.8" customHeight="1">
      <c r="B13" s="46"/>
      <c r="C13" s="47"/>
      <c r="D13" s="47"/>
      <c r="E13" s="47"/>
      <c r="F13" s="47"/>
      <c r="G13" s="47"/>
      <c r="H13" s="47"/>
      <c r="I13" s="144"/>
      <c r="J13" s="47"/>
      <c r="K13" s="51"/>
    </row>
    <row r="14" s="1" customFormat="1" ht="14.4" customHeight="1">
      <c r="B14" s="46"/>
      <c r="C14" s="47"/>
      <c r="D14" s="39" t="s">
        <v>30</v>
      </c>
      <c r="E14" s="47"/>
      <c r="F14" s="47"/>
      <c r="G14" s="47"/>
      <c r="H14" s="47"/>
      <c r="I14" s="146" t="s">
        <v>31</v>
      </c>
      <c r="J14" s="34" t="s">
        <v>23</v>
      </c>
      <c r="K14" s="51"/>
    </row>
    <row r="15" s="1" customFormat="1" ht="18" customHeight="1">
      <c r="B15" s="46"/>
      <c r="C15" s="47"/>
      <c r="D15" s="47"/>
      <c r="E15" s="34" t="s">
        <v>32</v>
      </c>
      <c r="F15" s="47"/>
      <c r="G15" s="47"/>
      <c r="H15" s="47"/>
      <c r="I15" s="146" t="s">
        <v>33</v>
      </c>
      <c r="J15" s="34" t="s">
        <v>23</v>
      </c>
      <c r="K15" s="51"/>
    </row>
    <row r="16" s="1" customFormat="1" ht="6.96" customHeight="1">
      <c r="B16" s="46"/>
      <c r="C16" s="47"/>
      <c r="D16" s="47"/>
      <c r="E16" s="47"/>
      <c r="F16" s="47"/>
      <c r="G16" s="47"/>
      <c r="H16" s="47"/>
      <c r="I16" s="144"/>
      <c r="J16" s="47"/>
      <c r="K16" s="51"/>
    </row>
    <row r="17" s="1" customFormat="1" ht="14.4" customHeight="1">
      <c r="B17" s="46"/>
      <c r="C17" s="47"/>
      <c r="D17" s="39" t="s">
        <v>34</v>
      </c>
      <c r="E17" s="47"/>
      <c r="F17" s="47"/>
      <c r="G17" s="47"/>
      <c r="H17" s="47"/>
      <c r="I17" s="146"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33</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36</v>
      </c>
      <c r="E20" s="47"/>
      <c r="F20" s="47"/>
      <c r="G20" s="47"/>
      <c r="H20" s="47"/>
      <c r="I20" s="146" t="s">
        <v>31</v>
      </c>
      <c r="J20" s="34" t="s">
        <v>23</v>
      </c>
      <c r="K20" s="51"/>
    </row>
    <row r="21" s="1" customFormat="1" ht="18" customHeight="1">
      <c r="B21" s="46"/>
      <c r="C21" s="47"/>
      <c r="D21" s="47"/>
      <c r="E21" s="34" t="s">
        <v>37</v>
      </c>
      <c r="F21" s="47"/>
      <c r="G21" s="47"/>
      <c r="H21" s="47"/>
      <c r="I21" s="146" t="s">
        <v>33</v>
      </c>
      <c r="J21" s="34" t="s">
        <v>23</v>
      </c>
      <c r="K21" s="51"/>
    </row>
    <row r="22" s="1" customFormat="1" ht="6.96" customHeight="1">
      <c r="B22" s="46"/>
      <c r="C22" s="47"/>
      <c r="D22" s="47"/>
      <c r="E22" s="47"/>
      <c r="F22" s="47"/>
      <c r="G22" s="47"/>
      <c r="H22" s="47"/>
      <c r="I22" s="144"/>
      <c r="J22" s="47"/>
      <c r="K22" s="51"/>
    </row>
    <row r="23" s="1" customFormat="1" ht="14.4" customHeight="1">
      <c r="B23" s="46"/>
      <c r="C23" s="47"/>
      <c r="D23" s="39" t="s">
        <v>39</v>
      </c>
      <c r="E23" s="47"/>
      <c r="F23" s="47"/>
      <c r="G23" s="47"/>
      <c r="H23" s="47"/>
      <c r="I23" s="144"/>
      <c r="J23" s="47"/>
      <c r="K23" s="51"/>
    </row>
    <row r="24" s="6" customFormat="1" ht="16.5" customHeight="1">
      <c r="B24" s="148"/>
      <c r="C24" s="149"/>
      <c r="D24" s="149"/>
      <c r="E24" s="44" t="s">
        <v>23</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41</v>
      </c>
      <c r="E27" s="47"/>
      <c r="F27" s="47"/>
      <c r="G27" s="47"/>
      <c r="H27" s="47"/>
      <c r="I27" s="144"/>
      <c r="J27" s="155">
        <f>ROUND(J79,2)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43</v>
      </c>
      <c r="G29" s="47"/>
      <c r="H29" s="47"/>
      <c r="I29" s="156" t="s">
        <v>42</v>
      </c>
      <c r="J29" s="52" t="s">
        <v>44</v>
      </c>
      <c r="K29" s="51"/>
    </row>
    <row r="30" s="1" customFormat="1" ht="14.4" customHeight="1">
      <c r="B30" s="46"/>
      <c r="C30" s="47"/>
      <c r="D30" s="55" t="s">
        <v>45</v>
      </c>
      <c r="E30" s="55" t="s">
        <v>46</v>
      </c>
      <c r="F30" s="157">
        <f>ROUND(SUM(BE79:BE90), 2)</f>
        <v>0</v>
      </c>
      <c r="G30" s="47"/>
      <c r="H30" s="47"/>
      <c r="I30" s="158">
        <v>0.20999999999999999</v>
      </c>
      <c r="J30" s="157">
        <f>ROUND(ROUND((SUM(BE79:BE90)), 2)*I30, 2)</f>
        <v>0</v>
      </c>
      <c r="K30" s="51"/>
    </row>
    <row r="31" s="1" customFormat="1" ht="14.4" customHeight="1">
      <c r="B31" s="46"/>
      <c r="C31" s="47"/>
      <c r="D31" s="47"/>
      <c r="E31" s="55" t="s">
        <v>47</v>
      </c>
      <c r="F31" s="157">
        <f>ROUND(SUM(BF79:BF90), 2)</f>
        <v>0</v>
      </c>
      <c r="G31" s="47"/>
      <c r="H31" s="47"/>
      <c r="I31" s="158">
        <v>0.14999999999999999</v>
      </c>
      <c r="J31" s="157">
        <f>ROUND(ROUND((SUM(BF79:BF90)), 2)*I31, 2)</f>
        <v>0</v>
      </c>
      <c r="K31" s="51"/>
    </row>
    <row r="32" hidden="1" s="1" customFormat="1" ht="14.4" customHeight="1">
      <c r="B32" s="46"/>
      <c r="C32" s="47"/>
      <c r="D32" s="47"/>
      <c r="E32" s="55" t="s">
        <v>48</v>
      </c>
      <c r="F32" s="157">
        <f>ROUND(SUM(BG79:BG90), 2)</f>
        <v>0</v>
      </c>
      <c r="G32" s="47"/>
      <c r="H32" s="47"/>
      <c r="I32" s="158">
        <v>0.20999999999999999</v>
      </c>
      <c r="J32" s="157">
        <v>0</v>
      </c>
      <c r="K32" s="51"/>
    </row>
    <row r="33" hidden="1" s="1" customFormat="1" ht="14.4" customHeight="1">
      <c r="B33" s="46"/>
      <c r="C33" s="47"/>
      <c r="D33" s="47"/>
      <c r="E33" s="55" t="s">
        <v>49</v>
      </c>
      <c r="F33" s="157">
        <f>ROUND(SUM(BH79:BH90), 2)</f>
        <v>0</v>
      </c>
      <c r="G33" s="47"/>
      <c r="H33" s="47"/>
      <c r="I33" s="158">
        <v>0.14999999999999999</v>
      </c>
      <c r="J33" s="157">
        <v>0</v>
      </c>
      <c r="K33" s="51"/>
    </row>
    <row r="34" hidden="1" s="1" customFormat="1" ht="14.4" customHeight="1">
      <c r="B34" s="46"/>
      <c r="C34" s="47"/>
      <c r="D34" s="47"/>
      <c r="E34" s="55" t="s">
        <v>50</v>
      </c>
      <c r="F34" s="157">
        <f>ROUND(SUM(BI79:BI90),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51</v>
      </c>
      <c r="E36" s="98"/>
      <c r="F36" s="98"/>
      <c r="G36" s="161" t="s">
        <v>52</v>
      </c>
      <c r="H36" s="162" t="s">
        <v>53</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29" t="s">
        <v>100</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Rekonstrukce střešní krytiny na objektu MŠ Mozartova 9, Ostrava</v>
      </c>
      <c r="F45" s="39"/>
      <c r="G45" s="39"/>
      <c r="H45" s="39"/>
      <c r="I45" s="144"/>
      <c r="J45" s="47"/>
      <c r="K45" s="51"/>
    </row>
    <row r="46" s="1" customFormat="1" ht="14.4" customHeight="1">
      <c r="B46" s="46"/>
      <c r="C46" s="39" t="s">
        <v>98</v>
      </c>
      <c r="D46" s="47"/>
      <c r="E46" s="47"/>
      <c r="F46" s="47"/>
      <c r="G46" s="47"/>
      <c r="H46" s="47"/>
      <c r="I46" s="144"/>
      <c r="J46" s="47"/>
      <c r="K46" s="51"/>
    </row>
    <row r="47" s="1" customFormat="1" ht="17.25" customHeight="1">
      <c r="B47" s="46"/>
      <c r="C47" s="47"/>
      <c r="D47" s="47"/>
      <c r="E47" s="145" t="str">
        <f>E9</f>
        <v>176073 - Vedlejší a ostatní náklady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Ostrava</v>
      </c>
      <c r="G49" s="47"/>
      <c r="H49" s="47"/>
      <c r="I49" s="146" t="s">
        <v>26</v>
      </c>
      <c r="J49" s="147" t="str">
        <f>IF(J12="","",J12)</f>
        <v>27. 7. 2017</v>
      </c>
      <c r="K49" s="51"/>
    </row>
    <row r="50" s="1" customFormat="1" ht="6.96" customHeight="1">
      <c r="B50" s="46"/>
      <c r="C50" s="47"/>
      <c r="D50" s="47"/>
      <c r="E50" s="47"/>
      <c r="F50" s="47"/>
      <c r="G50" s="47"/>
      <c r="H50" s="47"/>
      <c r="I50" s="144"/>
      <c r="J50" s="47"/>
      <c r="K50" s="51"/>
    </row>
    <row r="51" s="1" customFormat="1">
      <c r="B51" s="46"/>
      <c r="C51" s="39" t="s">
        <v>30</v>
      </c>
      <c r="D51" s="47"/>
      <c r="E51" s="47"/>
      <c r="F51" s="34" t="str">
        <f>E15</f>
        <v>Statutární město Ostrava</v>
      </c>
      <c r="G51" s="47"/>
      <c r="H51" s="47"/>
      <c r="I51" s="146" t="s">
        <v>36</v>
      </c>
      <c r="J51" s="44" t="str">
        <f>E21</f>
        <v>ing.arch.,et.ing. Jan Fridrich</v>
      </c>
      <c r="K51" s="51"/>
    </row>
    <row r="52" s="1" customFormat="1" ht="14.4" customHeight="1">
      <c r="B52" s="46"/>
      <c r="C52" s="39" t="s">
        <v>34</v>
      </c>
      <c r="D52" s="47"/>
      <c r="E52" s="47"/>
      <c r="F52" s="34"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101</v>
      </c>
      <c r="D54" s="159"/>
      <c r="E54" s="159"/>
      <c r="F54" s="159"/>
      <c r="G54" s="159"/>
      <c r="H54" s="159"/>
      <c r="I54" s="173"/>
      <c r="J54" s="174" t="s">
        <v>102</v>
      </c>
      <c r="K54" s="175"/>
    </row>
    <row r="55" s="1" customFormat="1" ht="10.32" customHeight="1">
      <c r="B55" s="46"/>
      <c r="C55" s="47"/>
      <c r="D55" s="47"/>
      <c r="E55" s="47"/>
      <c r="F55" s="47"/>
      <c r="G55" s="47"/>
      <c r="H55" s="47"/>
      <c r="I55" s="144"/>
      <c r="J55" s="47"/>
      <c r="K55" s="51"/>
    </row>
    <row r="56" s="1" customFormat="1" ht="29.28" customHeight="1">
      <c r="B56" s="46"/>
      <c r="C56" s="176" t="s">
        <v>103</v>
      </c>
      <c r="D56" s="47"/>
      <c r="E56" s="47"/>
      <c r="F56" s="47"/>
      <c r="G56" s="47"/>
      <c r="H56" s="47"/>
      <c r="I56" s="144"/>
      <c r="J56" s="155">
        <f>J79</f>
        <v>0</v>
      </c>
      <c r="K56" s="51"/>
      <c r="AU56" s="23" t="s">
        <v>104</v>
      </c>
    </row>
    <row r="57" s="7" customFormat="1" ht="24.96" customHeight="1">
      <c r="B57" s="177"/>
      <c r="C57" s="178"/>
      <c r="D57" s="179" t="s">
        <v>549</v>
      </c>
      <c r="E57" s="180"/>
      <c r="F57" s="180"/>
      <c r="G57" s="180"/>
      <c r="H57" s="180"/>
      <c r="I57" s="181"/>
      <c r="J57" s="182">
        <f>J80</f>
        <v>0</v>
      </c>
      <c r="K57" s="183"/>
    </row>
    <row r="58" s="8" customFormat="1" ht="19.92" customHeight="1">
      <c r="B58" s="184"/>
      <c r="C58" s="185"/>
      <c r="D58" s="186" t="s">
        <v>550</v>
      </c>
      <c r="E58" s="187"/>
      <c r="F58" s="187"/>
      <c r="G58" s="187"/>
      <c r="H58" s="187"/>
      <c r="I58" s="188"/>
      <c r="J58" s="189">
        <f>J81</f>
        <v>0</v>
      </c>
      <c r="K58" s="190"/>
    </row>
    <row r="59" s="8" customFormat="1" ht="19.92" customHeight="1">
      <c r="B59" s="184"/>
      <c r="C59" s="185"/>
      <c r="D59" s="186" t="s">
        <v>551</v>
      </c>
      <c r="E59" s="187"/>
      <c r="F59" s="187"/>
      <c r="G59" s="187"/>
      <c r="H59" s="187"/>
      <c r="I59" s="188"/>
      <c r="J59" s="189">
        <f>J85</f>
        <v>0</v>
      </c>
      <c r="K59" s="190"/>
    </row>
    <row r="60" s="1" customFormat="1" ht="21.84" customHeight="1">
      <c r="B60" s="46"/>
      <c r="C60" s="47"/>
      <c r="D60" s="47"/>
      <c r="E60" s="47"/>
      <c r="F60" s="47"/>
      <c r="G60" s="47"/>
      <c r="H60" s="47"/>
      <c r="I60" s="144"/>
      <c r="J60" s="47"/>
      <c r="K60" s="51"/>
    </row>
    <row r="61" s="1" customFormat="1" ht="6.96" customHeight="1">
      <c r="B61" s="67"/>
      <c r="C61" s="68"/>
      <c r="D61" s="68"/>
      <c r="E61" s="68"/>
      <c r="F61" s="68"/>
      <c r="G61" s="68"/>
      <c r="H61" s="68"/>
      <c r="I61" s="166"/>
      <c r="J61" s="68"/>
      <c r="K61" s="69"/>
    </row>
    <row r="65" s="1" customFormat="1" ht="6.96" customHeight="1">
      <c r="B65" s="70"/>
      <c r="C65" s="71"/>
      <c r="D65" s="71"/>
      <c r="E65" s="71"/>
      <c r="F65" s="71"/>
      <c r="G65" s="71"/>
      <c r="H65" s="71"/>
      <c r="I65" s="169"/>
      <c r="J65" s="71"/>
      <c r="K65" s="71"/>
      <c r="L65" s="72"/>
    </row>
    <row r="66" s="1" customFormat="1" ht="36.96" customHeight="1">
      <c r="B66" s="46"/>
      <c r="C66" s="73" t="s">
        <v>117</v>
      </c>
      <c r="D66" s="74"/>
      <c r="E66" s="74"/>
      <c r="F66" s="74"/>
      <c r="G66" s="74"/>
      <c r="H66" s="74"/>
      <c r="I66" s="191"/>
      <c r="J66" s="74"/>
      <c r="K66" s="74"/>
      <c r="L66" s="72"/>
    </row>
    <row r="67" s="1" customFormat="1" ht="6.96" customHeight="1">
      <c r="B67" s="46"/>
      <c r="C67" s="74"/>
      <c r="D67" s="74"/>
      <c r="E67" s="74"/>
      <c r="F67" s="74"/>
      <c r="G67" s="74"/>
      <c r="H67" s="74"/>
      <c r="I67" s="191"/>
      <c r="J67" s="74"/>
      <c r="K67" s="74"/>
      <c r="L67" s="72"/>
    </row>
    <row r="68" s="1" customFormat="1" ht="14.4" customHeight="1">
      <c r="B68" s="46"/>
      <c r="C68" s="76" t="s">
        <v>18</v>
      </c>
      <c r="D68" s="74"/>
      <c r="E68" s="74"/>
      <c r="F68" s="74"/>
      <c r="G68" s="74"/>
      <c r="H68" s="74"/>
      <c r="I68" s="191"/>
      <c r="J68" s="74"/>
      <c r="K68" s="74"/>
      <c r="L68" s="72"/>
    </row>
    <row r="69" s="1" customFormat="1" ht="16.5" customHeight="1">
      <c r="B69" s="46"/>
      <c r="C69" s="74"/>
      <c r="D69" s="74"/>
      <c r="E69" s="192" t="str">
        <f>E7</f>
        <v>Rekonstrukce střešní krytiny na objektu MŠ Mozartova 9, Ostrava</v>
      </c>
      <c r="F69" s="76"/>
      <c r="G69" s="76"/>
      <c r="H69" s="76"/>
      <c r="I69" s="191"/>
      <c r="J69" s="74"/>
      <c r="K69" s="74"/>
      <c r="L69" s="72"/>
    </row>
    <row r="70" s="1" customFormat="1" ht="14.4" customHeight="1">
      <c r="B70" s="46"/>
      <c r="C70" s="76" t="s">
        <v>98</v>
      </c>
      <c r="D70" s="74"/>
      <c r="E70" s="74"/>
      <c r="F70" s="74"/>
      <c r="G70" s="74"/>
      <c r="H70" s="74"/>
      <c r="I70" s="191"/>
      <c r="J70" s="74"/>
      <c r="K70" s="74"/>
      <c r="L70" s="72"/>
    </row>
    <row r="71" s="1" customFormat="1" ht="17.25" customHeight="1">
      <c r="B71" s="46"/>
      <c r="C71" s="74"/>
      <c r="D71" s="74"/>
      <c r="E71" s="82" t="str">
        <f>E9</f>
        <v>176073 - Vedlejší a ostatní náklady</v>
      </c>
      <c r="F71" s="74"/>
      <c r="G71" s="74"/>
      <c r="H71" s="74"/>
      <c r="I71" s="191"/>
      <c r="J71" s="74"/>
      <c r="K71" s="74"/>
      <c r="L71" s="72"/>
    </row>
    <row r="72" s="1" customFormat="1" ht="6.96" customHeight="1">
      <c r="B72" s="46"/>
      <c r="C72" s="74"/>
      <c r="D72" s="74"/>
      <c r="E72" s="74"/>
      <c r="F72" s="74"/>
      <c r="G72" s="74"/>
      <c r="H72" s="74"/>
      <c r="I72" s="191"/>
      <c r="J72" s="74"/>
      <c r="K72" s="74"/>
      <c r="L72" s="72"/>
    </row>
    <row r="73" s="1" customFormat="1" ht="18" customHeight="1">
      <c r="B73" s="46"/>
      <c r="C73" s="76" t="s">
        <v>24</v>
      </c>
      <c r="D73" s="74"/>
      <c r="E73" s="74"/>
      <c r="F73" s="193" t="str">
        <f>F12</f>
        <v>Ostrava</v>
      </c>
      <c r="G73" s="74"/>
      <c r="H73" s="74"/>
      <c r="I73" s="194" t="s">
        <v>26</v>
      </c>
      <c r="J73" s="85" t="str">
        <f>IF(J12="","",J12)</f>
        <v>27. 7. 2017</v>
      </c>
      <c r="K73" s="74"/>
      <c r="L73" s="72"/>
    </row>
    <row r="74" s="1" customFormat="1" ht="6.96" customHeight="1">
      <c r="B74" s="46"/>
      <c r="C74" s="74"/>
      <c r="D74" s="74"/>
      <c r="E74" s="74"/>
      <c r="F74" s="74"/>
      <c r="G74" s="74"/>
      <c r="H74" s="74"/>
      <c r="I74" s="191"/>
      <c r="J74" s="74"/>
      <c r="K74" s="74"/>
      <c r="L74" s="72"/>
    </row>
    <row r="75" s="1" customFormat="1">
      <c r="B75" s="46"/>
      <c r="C75" s="76" t="s">
        <v>30</v>
      </c>
      <c r="D75" s="74"/>
      <c r="E75" s="74"/>
      <c r="F75" s="193" t="str">
        <f>E15</f>
        <v>Statutární město Ostrava</v>
      </c>
      <c r="G75" s="74"/>
      <c r="H75" s="74"/>
      <c r="I75" s="194" t="s">
        <v>36</v>
      </c>
      <c r="J75" s="193" t="str">
        <f>E21</f>
        <v>ing.arch.,et.ing. Jan Fridrich</v>
      </c>
      <c r="K75" s="74"/>
      <c r="L75" s="72"/>
    </row>
    <row r="76" s="1" customFormat="1" ht="14.4" customHeight="1">
      <c r="B76" s="46"/>
      <c r="C76" s="76" t="s">
        <v>34</v>
      </c>
      <c r="D76" s="74"/>
      <c r="E76" s="74"/>
      <c r="F76" s="193" t="str">
        <f>IF(E18="","",E18)</f>
        <v/>
      </c>
      <c r="G76" s="74"/>
      <c r="H76" s="74"/>
      <c r="I76" s="191"/>
      <c r="J76" s="74"/>
      <c r="K76" s="74"/>
      <c r="L76" s="72"/>
    </row>
    <row r="77" s="1" customFormat="1" ht="10.32" customHeight="1">
      <c r="B77" s="46"/>
      <c r="C77" s="74"/>
      <c r="D77" s="74"/>
      <c r="E77" s="74"/>
      <c r="F77" s="74"/>
      <c r="G77" s="74"/>
      <c r="H77" s="74"/>
      <c r="I77" s="191"/>
      <c r="J77" s="74"/>
      <c r="K77" s="74"/>
      <c r="L77" s="72"/>
    </row>
    <row r="78" s="9" customFormat="1" ht="29.28" customHeight="1">
      <c r="B78" s="195"/>
      <c r="C78" s="196" t="s">
        <v>118</v>
      </c>
      <c r="D78" s="197" t="s">
        <v>60</v>
      </c>
      <c r="E78" s="197" t="s">
        <v>56</v>
      </c>
      <c r="F78" s="197" t="s">
        <v>119</v>
      </c>
      <c r="G78" s="197" t="s">
        <v>120</v>
      </c>
      <c r="H78" s="197" t="s">
        <v>121</v>
      </c>
      <c r="I78" s="198" t="s">
        <v>122</v>
      </c>
      <c r="J78" s="197" t="s">
        <v>102</v>
      </c>
      <c r="K78" s="199" t="s">
        <v>123</v>
      </c>
      <c r="L78" s="200"/>
      <c r="M78" s="102" t="s">
        <v>124</v>
      </c>
      <c r="N78" s="103" t="s">
        <v>45</v>
      </c>
      <c r="O78" s="103" t="s">
        <v>125</v>
      </c>
      <c r="P78" s="103" t="s">
        <v>126</v>
      </c>
      <c r="Q78" s="103" t="s">
        <v>127</v>
      </c>
      <c r="R78" s="103" t="s">
        <v>128</v>
      </c>
      <c r="S78" s="103" t="s">
        <v>129</v>
      </c>
      <c r="T78" s="104" t="s">
        <v>130</v>
      </c>
    </row>
    <row r="79" s="1" customFormat="1" ht="29.28" customHeight="1">
      <c r="B79" s="46"/>
      <c r="C79" s="108" t="s">
        <v>103</v>
      </c>
      <c r="D79" s="74"/>
      <c r="E79" s="74"/>
      <c r="F79" s="74"/>
      <c r="G79" s="74"/>
      <c r="H79" s="74"/>
      <c r="I79" s="191"/>
      <c r="J79" s="201">
        <f>BK79</f>
        <v>0</v>
      </c>
      <c r="K79" s="74"/>
      <c r="L79" s="72"/>
      <c r="M79" s="105"/>
      <c r="N79" s="106"/>
      <c r="O79" s="106"/>
      <c r="P79" s="202">
        <f>P80</f>
        <v>0</v>
      </c>
      <c r="Q79" s="106"/>
      <c r="R79" s="202">
        <f>R80</f>
        <v>0</v>
      </c>
      <c r="S79" s="106"/>
      <c r="T79" s="203">
        <f>T80</f>
        <v>0</v>
      </c>
      <c r="AT79" s="23" t="s">
        <v>74</v>
      </c>
      <c r="AU79" s="23" t="s">
        <v>104</v>
      </c>
      <c r="BK79" s="204">
        <f>BK80</f>
        <v>0</v>
      </c>
    </row>
    <row r="80" s="10" customFormat="1" ht="37.44" customHeight="1">
      <c r="B80" s="205"/>
      <c r="C80" s="206"/>
      <c r="D80" s="207" t="s">
        <v>74</v>
      </c>
      <c r="E80" s="208" t="s">
        <v>552</v>
      </c>
      <c r="F80" s="208" t="s">
        <v>553</v>
      </c>
      <c r="G80" s="206"/>
      <c r="H80" s="206"/>
      <c r="I80" s="209"/>
      <c r="J80" s="210">
        <f>BK80</f>
        <v>0</v>
      </c>
      <c r="K80" s="206"/>
      <c r="L80" s="211"/>
      <c r="M80" s="212"/>
      <c r="N80" s="213"/>
      <c r="O80" s="213"/>
      <c r="P80" s="214">
        <f>P81+P85</f>
        <v>0</v>
      </c>
      <c r="Q80" s="213"/>
      <c r="R80" s="214">
        <f>R81+R85</f>
        <v>0</v>
      </c>
      <c r="S80" s="213"/>
      <c r="T80" s="215">
        <f>T81+T85</f>
        <v>0</v>
      </c>
      <c r="AR80" s="216" t="s">
        <v>168</v>
      </c>
      <c r="AT80" s="217" t="s">
        <v>74</v>
      </c>
      <c r="AU80" s="217" t="s">
        <v>75</v>
      </c>
      <c r="AY80" s="216" t="s">
        <v>133</v>
      </c>
      <c r="BK80" s="218">
        <f>BK81+BK85</f>
        <v>0</v>
      </c>
    </row>
    <row r="81" s="10" customFormat="1" ht="19.92" customHeight="1">
      <c r="B81" s="205"/>
      <c r="C81" s="206"/>
      <c r="D81" s="207" t="s">
        <v>74</v>
      </c>
      <c r="E81" s="219" t="s">
        <v>554</v>
      </c>
      <c r="F81" s="219" t="s">
        <v>555</v>
      </c>
      <c r="G81" s="206"/>
      <c r="H81" s="206"/>
      <c r="I81" s="209"/>
      <c r="J81" s="220">
        <f>BK81</f>
        <v>0</v>
      </c>
      <c r="K81" s="206"/>
      <c r="L81" s="211"/>
      <c r="M81" s="212"/>
      <c r="N81" s="213"/>
      <c r="O81" s="213"/>
      <c r="P81" s="214">
        <f>SUM(P82:P84)</f>
        <v>0</v>
      </c>
      <c r="Q81" s="213"/>
      <c r="R81" s="214">
        <f>SUM(R82:R84)</f>
        <v>0</v>
      </c>
      <c r="S81" s="213"/>
      <c r="T81" s="215">
        <f>SUM(T82:T84)</f>
        <v>0</v>
      </c>
      <c r="AR81" s="216" t="s">
        <v>168</v>
      </c>
      <c r="AT81" s="217" t="s">
        <v>74</v>
      </c>
      <c r="AU81" s="217" t="s">
        <v>83</v>
      </c>
      <c r="AY81" s="216" t="s">
        <v>133</v>
      </c>
      <c r="BK81" s="218">
        <f>SUM(BK82:BK84)</f>
        <v>0</v>
      </c>
    </row>
    <row r="82" s="1" customFormat="1" ht="25.5" customHeight="1">
      <c r="B82" s="46"/>
      <c r="C82" s="221" t="s">
        <v>83</v>
      </c>
      <c r="D82" s="221" t="s">
        <v>136</v>
      </c>
      <c r="E82" s="222" t="s">
        <v>556</v>
      </c>
      <c r="F82" s="223" t="s">
        <v>557</v>
      </c>
      <c r="G82" s="224" t="s">
        <v>456</v>
      </c>
      <c r="H82" s="225">
        <v>1</v>
      </c>
      <c r="I82" s="226"/>
      <c r="J82" s="227">
        <f>ROUND(I82*H82,2)</f>
        <v>0</v>
      </c>
      <c r="K82" s="223" t="s">
        <v>140</v>
      </c>
      <c r="L82" s="72"/>
      <c r="M82" s="228" t="s">
        <v>23</v>
      </c>
      <c r="N82" s="229" t="s">
        <v>46</v>
      </c>
      <c r="O82" s="47"/>
      <c r="P82" s="230">
        <f>O82*H82</f>
        <v>0</v>
      </c>
      <c r="Q82" s="230">
        <v>0</v>
      </c>
      <c r="R82" s="230">
        <f>Q82*H82</f>
        <v>0</v>
      </c>
      <c r="S82" s="230">
        <v>0</v>
      </c>
      <c r="T82" s="231">
        <f>S82*H82</f>
        <v>0</v>
      </c>
      <c r="AR82" s="23" t="s">
        <v>558</v>
      </c>
      <c r="AT82" s="23" t="s">
        <v>136</v>
      </c>
      <c r="AU82" s="23" t="s">
        <v>85</v>
      </c>
      <c r="AY82" s="23" t="s">
        <v>133</v>
      </c>
      <c r="BE82" s="232">
        <f>IF(N82="základní",J82,0)</f>
        <v>0</v>
      </c>
      <c r="BF82" s="232">
        <f>IF(N82="snížená",J82,0)</f>
        <v>0</v>
      </c>
      <c r="BG82" s="232">
        <f>IF(N82="zákl. přenesená",J82,0)</f>
        <v>0</v>
      </c>
      <c r="BH82" s="232">
        <f>IF(N82="sníž. přenesená",J82,0)</f>
        <v>0</v>
      </c>
      <c r="BI82" s="232">
        <f>IF(N82="nulová",J82,0)</f>
        <v>0</v>
      </c>
      <c r="BJ82" s="23" t="s">
        <v>83</v>
      </c>
      <c r="BK82" s="232">
        <f>ROUND(I82*H82,2)</f>
        <v>0</v>
      </c>
      <c r="BL82" s="23" t="s">
        <v>558</v>
      </c>
      <c r="BM82" s="23" t="s">
        <v>559</v>
      </c>
    </row>
    <row r="83" s="12" customFormat="1">
      <c r="B83" s="247"/>
      <c r="C83" s="248"/>
      <c r="D83" s="233" t="s">
        <v>145</v>
      </c>
      <c r="E83" s="249" t="s">
        <v>23</v>
      </c>
      <c r="F83" s="250" t="s">
        <v>560</v>
      </c>
      <c r="G83" s="248"/>
      <c r="H83" s="249" t="s">
        <v>23</v>
      </c>
      <c r="I83" s="251"/>
      <c r="J83" s="248"/>
      <c r="K83" s="248"/>
      <c r="L83" s="252"/>
      <c r="M83" s="253"/>
      <c r="N83" s="254"/>
      <c r="O83" s="254"/>
      <c r="P83" s="254"/>
      <c r="Q83" s="254"/>
      <c r="R83" s="254"/>
      <c r="S83" s="254"/>
      <c r="T83" s="255"/>
      <c r="AT83" s="256" t="s">
        <v>145</v>
      </c>
      <c r="AU83" s="256" t="s">
        <v>85</v>
      </c>
      <c r="AV83" s="12" t="s">
        <v>83</v>
      </c>
      <c r="AW83" s="12" t="s">
        <v>38</v>
      </c>
      <c r="AX83" s="12" t="s">
        <v>75</v>
      </c>
      <c r="AY83" s="256" t="s">
        <v>133</v>
      </c>
    </row>
    <row r="84" s="11" customFormat="1">
      <c r="B84" s="236"/>
      <c r="C84" s="237"/>
      <c r="D84" s="233" t="s">
        <v>145</v>
      </c>
      <c r="E84" s="238" t="s">
        <v>23</v>
      </c>
      <c r="F84" s="239" t="s">
        <v>83</v>
      </c>
      <c r="G84" s="237"/>
      <c r="H84" s="240">
        <v>1</v>
      </c>
      <c r="I84" s="241"/>
      <c r="J84" s="237"/>
      <c r="K84" s="237"/>
      <c r="L84" s="242"/>
      <c r="M84" s="243"/>
      <c r="N84" s="244"/>
      <c r="O84" s="244"/>
      <c r="P84" s="244"/>
      <c r="Q84" s="244"/>
      <c r="R84" s="244"/>
      <c r="S84" s="244"/>
      <c r="T84" s="245"/>
      <c r="AT84" s="246" t="s">
        <v>145</v>
      </c>
      <c r="AU84" s="246" t="s">
        <v>85</v>
      </c>
      <c r="AV84" s="11" t="s">
        <v>85</v>
      </c>
      <c r="AW84" s="11" t="s">
        <v>38</v>
      </c>
      <c r="AX84" s="11" t="s">
        <v>83</v>
      </c>
      <c r="AY84" s="246" t="s">
        <v>133</v>
      </c>
    </row>
    <row r="85" s="10" customFormat="1" ht="29.88" customHeight="1">
      <c r="B85" s="205"/>
      <c r="C85" s="206"/>
      <c r="D85" s="207" t="s">
        <v>74</v>
      </c>
      <c r="E85" s="219" t="s">
        <v>561</v>
      </c>
      <c r="F85" s="219" t="s">
        <v>562</v>
      </c>
      <c r="G85" s="206"/>
      <c r="H85" s="206"/>
      <c r="I85" s="209"/>
      <c r="J85" s="220">
        <f>BK85</f>
        <v>0</v>
      </c>
      <c r="K85" s="206"/>
      <c r="L85" s="211"/>
      <c r="M85" s="212"/>
      <c r="N85" s="213"/>
      <c r="O85" s="213"/>
      <c r="P85" s="214">
        <f>SUM(P86:P90)</f>
        <v>0</v>
      </c>
      <c r="Q85" s="213"/>
      <c r="R85" s="214">
        <f>SUM(R86:R90)</f>
        <v>0</v>
      </c>
      <c r="S85" s="213"/>
      <c r="T85" s="215">
        <f>SUM(T86:T90)</f>
        <v>0</v>
      </c>
      <c r="AR85" s="216" t="s">
        <v>168</v>
      </c>
      <c r="AT85" s="217" t="s">
        <v>74</v>
      </c>
      <c r="AU85" s="217" t="s">
        <v>83</v>
      </c>
      <c r="AY85" s="216" t="s">
        <v>133</v>
      </c>
      <c r="BK85" s="218">
        <f>SUM(BK86:BK90)</f>
        <v>0</v>
      </c>
    </row>
    <row r="86" s="1" customFormat="1" ht="16.5" customHeight="1">
      <c r="B86" s="46"/>
      <c r="C86" s="221" t="s">
        <v>85</v>
      </c>
      <c r="D86" s="221" t="s">
        <v>136</v>
      </c>
      <c r="E86" s="222" t="s">
        <v>563</v>
      </c>
      <c r="F86" s="223" t="s">
        <v>564</v>
      </c>
      <c r="G86" s="224" t="s">
        <v>456</v>
      </c>
      <c r="H86" s="225">
        <v>1</v>
      </c>
      <c r="I86" s="226"/>
      <c r="J86" s="227">
        <f>ROUND(I86*H86,2)</f>
        <v>0</v>
      </c>
      <c r="K86" s="223" t="s">
        <v>140</v>
      </c>
      <c r="L86" s="72"/>
      <c r="M86" s="228" t="s">
        <v>23</v>
      </c>
      <c r="N86" s="229" t="s">
        <v>46</v>
      </c>
      <c r="O86" s="47"/>
      <c r="P86" s="230">
        <f>O86*H86</f>
        <v>0</v>
      </c>
      <c r="Q86" s="230">
        <v>0</v>
      </c>
      <c r="R86" s="230">
        <f>Q86*H86</f>
        <v>0</v>
      </c>
      <c r="S86" s="230">
        <v>0</v>
      </c>
      <c r="T86" s="231">
        <f>S86*H86</f>
        <v>0</v>
      </c>
      <c r="AR86" s="23" t="s">
        <v>558</v>
      </c>
      <c r="AT86" s="23" t="s">
        <v>136</v>
      </c>
      <c r="AU86" s="23" t="s">
        <v>85</v>
      </c>
      <c r="AY86" s="23" t="s">
        <v>133</v>
      </c>
      <c r="BE86" s="232">
        <f>IF(N86="základní",J86,0)</f>
        <v>0</v>
      </c>
      <c r="BF86" s="232">
        <f>IF(N86="snížená",J86,0)</f>
        <v>0</v>
      </c>
      <c r="BG86" s="232">
        <f>IF(N86="zákl. přenesená",J86,0)</f>
        <v>0</v>
      </c>
      <c r="BH86" s="232">
        <f>IF(N86="sníž. přenesená",J86,0)</f>
        <v>0</v>
      </c>
      <c r="BI86" s="232">
        <f>IF(N86="nulová",J86,0)</f>
        <v>0</v>
      </c>
      <c r="BJ86" s="23" t="s">
        <v>83</v>
      </c>
      <c r="BK86" s="232">
        <f>ROUND(I86*H86,2)</f>
        <v>0</v>
      </c>
      <c r="BL86" s="23" t="s">
        <v>558</v>
      </c>
      <c r="BM86" s="23" t="s">
        <v>565</v>
      </c>
    </row>
    <row r="87" s="1" customFormat="1" ht="25.5" customHeight="1">
      <c r="B87" s="46"/>
      <c r="C87" s="221" t="s">
        <v>153</v>
      </c>
      <c r="D87" s="221" t="s">
        <v>136</v>
      </c>
      <c r="E87" s="222" t="s">
        <v>566</v>
      </c>
      <c r="F87" s="223" t="s">
        <v>567</v>
      </c>
      <c r="G87" s="224" t="s">
        <v>456</v>
      </c>
      <c r="H87" s="225">
        <v>1</v>
      </c>
      <c r="I87" s="226"/>
      <c r="J87" s="227">
        <f>ROUND(I87*H87,2)</f>
        <v>0</v>
      </c>
      <c r="K87" s="223" t="s">
        <v>140</v>
      </c>
      <c r="L87" s="72"/>
      <c r="M87" s="228" t="s">
        <v>23</v>
      </c>
      <c r="N87" s="229" t="s">
        <v>46</v>
      </c>
      <c r="O87" s="47"/>
      <c r="P87" s="230">
        <f>O87*H87</f>
        <v>0</v>
      </c>
      <c r="Q87" s="230">
        <v>0</v>
      </c>
      <c r="R87" s="230">
        <f>Q87*H87</f>
        <v>0</v>
      </c>
      <c r="S87" s="230">
        <v>0</v>
      </c>
      <c r="T87" s="231">
        <f>S87*H87</f>
        <v>0</v>
      </c>
      <c r="AR87" s="23" t="s">
        <v>558</v>
      </c>
      <c r="AT87" s="23" t="s">
        <v>136</v>
      </c>
      <c r="AU87" s="23" t="s">
        <v>85</v>
      </c>
      <c r="AY87" s="23" t="s">
        <v>133</v>
      </c>
      <c r="BE87" s="232">
        <f>IF(N87="základní",J87,0)</f>
        <v>0</v>
      </c>
      <c r="BF87" s="232">
        <f>IF(N87="snížená",J87,0)</f>
        <v>0</v>
      </c>
      <c r="BG87" s="232">
        <f>IF(N87="zákl. přenesená",J87,0)</f>
        <v>0</v>
      </c>
      <c r="BH87" s="232">
        <f>IF(N87="sníž. přenesená",J87,0)</f>
        <v>0</v>
      </c>
      <c r="BI87" s="232">
        <f>IF(N87="nulová",J87,0)</f>
        <v>0</v>
      </c>
      <c r="BJ87" s="23" t="s">
        <v>83</v>
      </c>
      <c r="BK87" s="232">
        <f>ROUND(I87*H87,2)</f>
        <v>0</v>
      </c>
      <c r="BL87" s="23" t="s">
        <v>558</v>
      </c>
      <c r="BM87" s="23" t="s">
        <v>568</v>
      </c>
    </row>
    <row r="88" s="1" customFormat="1" ht="16.5" customHeight="1">
      <c r="B88" s="46"/>
      <c r="C88" s="221" t="s">
        <v>141</v>
      </c>
      <c r="D88" s="221" t="s">
        <v>136</v>
      </c>
      <c r="E88" s="222" t="s">
        <v>569</v>
      </c>
      <c r="F88" s="223" t="s">
        <v>570</v>
      </c>
      <c r="G88" s="224" t="s">
        <v>456</v>
      </c>
      <c r="H88" s="225">
        <v>1</v>
      </c>
      <c r="I88" s="226"/>
      <c r="J88" s="227">
        <f>ROUND(I88*H88,2)</f>
        <v>0</v>
      </c>
      <c r="K88" s="223" t="s">
        <v>140</v>
      </c>
      <c r="L88" s="72"/>
      <c r="M88" s="228" t="s">
        <v>23</v>
      </c>
      <c r="N88" s="229" t="s">
        <v>46</v>
      </c>
      <c r="O88" s="47"/>
      <c r="P88" s="230">
        <f>O88*H88</f>
        <v>0</v>
      </c>
      <c r="Q88" s="230">
        <v>0</v>
      </c>
      <c r="R88" s="230">
        <f>Q88*H88</f>
        <v>0</v>
      </c>
      <c r="S88" s="230">
        <v>0</v>
      </c>
      <c r="T88" s="231">
        <f>S88*H88</f>
        <v>0</v>
      </c>
      <c r="AR88" s="23" t="s">
        <v>558</v>
      </c>
      <c r="AT88" s="23" t="s">
        <v>136</v>
      </c>
      <c r="AU88" s="23" t="s">
        <v>85</v>
      </c>
      <c r="AY88" s="23" t="s">
        <v>133</v>
      </c>
      <c r="BE88" s="232">
        <f>IF(N88="základní",J88,0)</f>
        <v>0</v>
      </c>
      <c r="BF88" s="232">
        <f>IF(N88="snížená",J88,0)</f>
        <v>0</v>
      </c>
      <c r="BG88" s="232">
        <f>IF(N88="zákl. přenesená",J88,0)</f>
        <v>0</v>
      </c>
      <c r="BH88" s="232">
        <f>IF(N88="sníž. přenesená",J88,0)</f>
        <v>0</v>
      </c>
      <c r="BI88" s="232">
        <f>IF(N88="nulová",J88,0)</f>
        <v>0</v>
      </c>
      <c r="BJ88" s="23" t="s">
        <v>83</v>
      </c>
      <c r="BK88" s="232">
        <f>ROUND(I88*H88,2)</f>
        <v>0</v>
      </c>
      <c r="BL88" s="23" t="s">
        <v>558</v>
      </c>
      <c r="BM88" s="23" t="s">
        <v>571</v>
      </c>
    </row>
    <row r="89" s="1" customFormat="1" ht="16.5" customHeight="1">
      <c r="B89" s="46"/>
      <c r="C89" s="221" t="s">
        <v>168</v>
      </c>
      <c r="D89" s="221" t="s">
        <v>136</v>
      </c>
      <c r="E89" s="222" t="s">
        <v>572</v>
      </c>
      <c r="F89" s="223" t="s">
        <v>573</v>
      </c>
      <c r="G89" s="224" t="s">
        <v>456</v>
      </c>
      <c r="H89" s="225">
        <v>1</v>
      </c>
      <c r="I89" s="226"/>
      <c r="J89" s="227">
        <f>ROUND(I89*H89,2)</f>
        <v>0</v>
      </c>
      <c r="K89" s="223" t="s">
        <v>140</v>
      </c>
      <c r="L89" s="72"/>
      <c r="M89" s="228" t="s">
        <v>23</v>
      </c>
      <c r="N89" s="229" t="s">
        <v>46</v>
      </c>
      <c r="O89" s="47"/>
      <c r="P89" s="230">
        <f>O89*H89</f>
        <v>0</v>
      </c>
      <c r="Q89" s="230">
        <v>0</v>
      </c>
      <c r="R89" s="230">
        <f>Q89*H89</f>
        <v>0</v>
      </c>
      <c r="S89" s="230">
        <v>0</v>
      </c>
      <c r="T89" s="231">
        <f>S89*H89</f>
        <v>0</v>
      </c>
      <c r="AR89" s="23" t="s">
        <v>558</v>
      </c>
      <c r="AT89" s="23" t="s">
        <v>136</v>
      </c>
      <c r="AU89" s="23" t="s">
        <v>85</v>
      </c>
      <c r="AY89" s="23" t="s">
        <v>133</v>
      </c>
      <c r="BE89" s="232">
        <f>IF(N89="základní",J89,0)</f>
        <v>0</v>
      </c>
      <c r="BF89" s="232">
        <f>IF(N89="snížená",J89,0)</f>
        <v>0</v>
      </c>
      <c r="BG89" s="232">
        <f>IF(N89="zákl. přenesená",J89,0)</f>
        <v>0</v>
      </c>
      <c r="BH89" s="232">
        <f>IF(N89="sníž. přenesená",J89,0)</f>
        <v>0</v>
      </c>
      <c r="BI89" s="232">
        <f>IF(N89="nulová",J89,0)</f>
        <v>0</v>
      </c>
      <c r="BJ89" s="23" t="s">
        <v>83</v>
      </c>
      <c r="BK89" s="232">
        <f>ROUND(I89*H89,2)</f>
        <v>0</v>
      </c>
      <c r="BL89" s="23" t="s">
        <v>558</v>
      </c>
      <c r="BM89" s="23" t="s">
        <v>574</v>
      </c>
    </row>
    <row r="90" s="1" customFormat="1" ht="16.5" customHeight="1">
      <c r="B90" s="46"/>
      <c r="C90" s="221" t="s">
        <v>173</v>
      </c>
      <c r="D90" s="221" t="s">
        <v>136</v>
      </c>
      <c r="E90" s="222" t="s">
        <v>575</v>
      </c>
      <c r="F90" s="223" t="s">
        <v>576</v>
      </c>
      <c r="G90" s="224" t="s">
        <v>456</v>
      </c>
      <c r="H90" s="225">
        <v>1</v>
      </c>
      <c r="I90" s="226"/>
      <c r="J90" s="227">
        <f>ROUND(I90*H90,2)</f>
        <v>0</v>
      </c>
      <c r="K90" s="223" t="s">
        <v>140</v>
      </c>
      <c r="L90" s="72"/>
      <c r="M90" s="228" t="s">
        <v>23</v>
      </c>
      <c r="N90" s="278" t="s">
        <v>46</v>
      </c>
      <c r="O90" s="279"/>
      <c r="P90" s="280">
        <f>O90*H90</f>
        <v>0</v>
      </c>
      <c r="Q90" s="280">
        <v>0</v>
      </c>
      <c r="R90" s="280">
        <f>Q90*H90</f>
        <v>0</v>
      </c>
      <c r="S90" s="280">
        <v>0</v>
      </c>
      <c r="T90" s="281">
        <f>S90*H90</f>
        <v>0</v>
      </c>
      <c r="AR90" s="23" t="s">
        <v>558</v>
      </c>
      <c r="AT90" s="23" t="s">
        <v>136</v>
      </c>
      <c r="AU90" s="23" t="s">
        <v>85</v>
      </c>
      <c r="AY90" s="23" t="s">
        <v>133</v>
      </c>
      <c r="BE90" s="232">
        <f>IF(N90="základní",J90,0)</f>
        <v>0</v>
      </c>
      <c r="BF90" s="232">
        <f>IF(N90="snížená",J90,0)</f>
        <v>0</v>
      </c>
      <c r="BG90" s="232">
        <f>IF(N90="zákl. přenesená",J90,0)</f>
        <v>0</v>
      </c>
      <c r="BH90" s="232">
        <f>IF(N90="sníž. přenesená",J90,0)</f>
        <v>0</v>
      </c>
      <c r="BI90" s="232">
        <f>IF(N90="nulová",J90,0)</f>
        <v>0</v>
      </c>
      <c r="BJ90" s="23" t="s">
        <v>83</v>
      </c>
      <c r="BK90" s="232">
        <f>ROUND(I90*H90,2)</f>
        <v>0</v>
      </c>
      <c r="BL90" s="23" t="s">
        <v>558</v>
      </c>
      <c r="BM90" s="23" t="s">
        <v>577</v>
      </c>
    </row>
    <row r="91" s="1" customFormat="1" ht="6.96" customHeight="1">
      <c r="B91" s="67"/>
      <c r="C91" s="68"/>
      <c r="D91" s="68"/>
      <c r="E91" s="68"/>
      <c r="F91" s="68"/>
      <c r="G91" s="68"/>
      <c r="H91" s="68"/>
      <c r="I91" s="166"/>
      <c r="J91" s="68"/>
      <c r="K91" s="68"/>
      <c r="L91" s="72"/>
    </row>
  </sheetData>
  <sheetProtection sheet="1" autoFilter="0" formatColumns="0" formatRows="0" objects="1" scenarios="1" spinCount="100000" saltValue="apt2vcsTpN5gZTDunVidBKW++1eykLYGMNuMVf72TKhhuv9//oiAwnY9p8Jg829l5M/VFFCgmLefgyipmAtxhQ==" hashValue="t1jZFd8o6Vmb8YTVZSVU5NAq55M12Rt+b3cFyKokcURXNklZlsEQg4X6z02pRg4Q1GJkW6Znca2T+Ng6/A3CUw==" algorithmName="SHA-512" password="CC35"/>
  <autoFilter ref="C78:K90"/>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5" customWidth="1"/>
    <col min="2" max="2" width="1.664063" style="285" customWidth="1"/>
    <col min="3" max="4" width="5" style="285" customWidth="1"/>
    <col min="5" max="5" width="11.67" style="285" customWidth="1"/>
    <col min="6" max="6" width="9.17" style="285" customWidth="1"/>
    <col min="7" max="7" width="5" style="285" customWidth="1"/>
    <col min="8" max="8" width="77.83" style="285" customWidth="1"/>
    <col min="9" max="10" width="20" style="285" customWidth="1"/>
    <col min="11" max="11" width="1.664063" style="285" customWidth="1"/>
  </cols>
  <sheetData>
    <row r="1" ht="37.5" customHeight="1"/>
    <row r="2" ht="7.5" customHeight="1">
      <c r="B2" s="286"/>
      <c r="C2" s="287"/>
      <c r="D2" s="287"/>
      <c r="E2" s="287"/>
      <c r="F2" s="287"/>
      <c r="G2" s="287"/>
      <c r="H2" s="287"/>
      <c r="I2" s="287"/>
      <c r="J2" s="287"/>
      <c r="K2" s="288"/>
    </row>
    <row r="3" s="14" customFormat="1" ht="45" customHeight="1">
      <c r="B3" s="289"/>
      <c r="C3" s="290" t="s">
        <v>578</v>
      </c>
      <c r="D3" s="290"/>
      <c r="E3" s="290"/>
      <c r="F3" s="290"/>
      <c r="G3" s="290"/>
      <c r="H3" s="290"/>
      <c r="I3" s="290"/>
      <c r="J3" s="290"/>
      <c r="K3" s="291"/>
    </row>
    <row r="4" ht="25.5" customHeight="1">
      <c r="B4" s="292"/>
      <c r="C4" s="293" t="s">
        <v>579</v>
      </c>
      <c r="D4" s="293"/>
      <c r="E4" s="293"/>
      <c r="F4" s="293"/>
      <c r="G4" s="293"/>
      <c r="H4" s="293"/>
      <c r="I4" s="293"/>
      <c r="J4" s="293"/>
      <c r="K4" s="294"/>
    </row>
    <row r="5" ht="5.25" customHeight="1">
      <c r="B5" s="292"/>
      <c r="C5" s="295"/>
      <c r="D5" s="295"/>
      <c r="E5" s="295"/>
      <c r="F5" s="295"/>
      <c r="G5" s="295"/>
      <c r="H5" s="295"/>
      <c r="I5" s="295"/>
      <c r="J5" s="295"/>
      <c r="K5" s="294"/>
    </row>
    <row r="6" ht="15" customHeight="1">
      <c r="B6" s="292"/>
      <c r="C6" s="296" t="s">
        <v>580</v>
      </c>
      <c r="D6" s="296"/>
      <c r="E6" s="296"/>
      <c r="F6" s="296"/>
      <c r="G6" s="296"/>
      <c r="H6" s="296"/>
      <c r="I6" s="296"/>
      <c r="J6" s="296"/>
      <c r="K6" s="294"/>
    </row>
    <row r="7" ht="15" customHeight="1">
      <c r="B7" s="297"/>
      <c r="C7" s="296" t="s">
        <v>581</v>
      </c>
      <c r="D7" s="296"/>
      <c r="E7" s="296"/>
      <c r="F7" s="296"/>
      <c r="G7" s="296"/>
      <c r="H7" s="296"/>
      <c r="I7" s="296"/>
      <c r="J7" s="296"/>
      <c r="K7" s="294"/>
    </row>
    <row r="8" ht="12.75" customHeight="1">
      <c r="B8" s="297"/>
      <c r="C8" s="296"/>
      <c r="D8" s="296"/>
      <c r="E8" s="296"/>
      <c r="F8" s="296"/>
      <c r="G8" s="296"/>
      <c r="H8" s="296"/>
      <c r="I8" s="296"/>
      <c r="J8" s="296"/>
      <c r="K8" s="294"/>
    </row>
    <row r="9" ht="15" customHeight="1">
      <c r="B9" s="297"/>
      <c r="C9" s="296" t="s">
        <v>582</v>
      </c>
      <c r="D9" s="296"/>
      <c r="E9" s="296"/>
      <c r="F9" s="296"/>
      <c r="G9" s="296"/>
      <c r="H9" s="296"/>
      <c r="I9" s="296"/>
      <c r="J9" s="296"/>
      <c r="K9" s="294"/>
    </row>
    <row r="10" ht="15" customHeight="1">
      <c r="B10" s="297"/>
      <c r="C10" s="296"/>
      <c r="D10" s="296" t="s">
        <v>583</v>
      </c>
      <c r="E10" s="296"/>
      <c r="F10" s="296"/>
      <c r="G10" s="296"/>
      <c r="H10" s="296"/>
      <c r="I10" s="296"/>
      <c r="J10" s="296"/>
      <c r="K10" s="294"/>
    </row>
    <row r="11" ht="15" customHeight="1">
      <c r="B11" s="297"/>
      <c r="C11" s="298"/>
      <c r="D11" s="296" t="s">
        <v>584</v>
      </c>
      <c r="E11" s="296"/>
      <c r="F11" s="296"/>
      <c r="G11" s="296"/>
      <c r="H11" s="296"/>
      <c r="I11" s="296"/>
      <c r="J11" s="296"/>
      <c r="K11" s="294"/>
    </row>
    <row r="12" ht="12.75" customHeight="1">
      <c r="B12" s="297"/>
      <c r="C12" s="298"/>
      <c r="D12" s="298"/>
      <c r="E12" s="298"/>
      <c r="F12" s="298"/>
      <c r="G12" s="298"/>
      <c r="H12" s="298"/>
      <c r="I12" s="298"/>
      <c r="J12" s="298"/>
      <c r="K12" s="294"/>
    </row>
    <row r="13" ht="15" customHeight="1">
      <c r="B13" s="297"/>
      <c r="C13" s="298"/>
      <c r="D13" s="296" t="s">
        <v>585</v>
      </c>
      <c r="E13" s="296"/>
      <c r="F13" s="296"/>
      <c r="G13" s="296"/>
      <c r="H13" s="296"/>
      <c r="I13" s="296"/>
      <c r="J13" s="296"/>
      <c r="K13" s="294"/>
    </row>
    <row r="14" ht="15" customHeight="1">
      <c r="B14" s="297"/>
      <c r="C14" s="298"/>
      <c r="D14" s="296" t="s">
        <v>586</v>
      </c>
      <c r="E14" s="296"/>
      <c r="F14" s="296"/>
      <c r="G14" s="296"/>
      <c r="H14" s="296"/>
      <c r="I14" s="296"/>
      <c r="J14" s="296"/>
      <c r="K14" s="294"/>
    </row>
    <row r="15" ht="15" customHeight="1">
      <c r="B15" s="297"/>
      <c r="C15" s="298"/>
      <c r="D15" s="296" t="s">
        <v>587</v>
      </c>
      <c r="E15" s="296"/>
      <c r="F15" s="296"/>
      <c r="G15" s="296"/>
      <c r="H15" s="296"/>
      <c r="I15" s="296"/>
      <c r="J15" s="296"/>
      <c r="K15" s="294"/>
    </row>
    <row r="16" ht="15" customHeight="1">
      <c r="B16" s="297"/>
      <c r="C16" s="298"/>
      <c r="D16" s="298"/>
      <c r="E16" s="299" t="s">
        <v>82</v>
      </c>
      <c r="F16" s="296" t="s">
        <v>588</v>
      </c>
      <c r="G16" s="296"/>
      <c r="H16" s="296"/>
      <c r="I16" s="296"/>
      <c r="J16" s="296"/>
      <c r="K16" s="294"/>
    </row>
    <row r="17" ht="15" customHeight="1">
      <c r="B17" s="297"/>
      <c r="C17" s="298"/>
      <c r="D17" s="298"/>
      <c r="E17" s="299" t="s">
        <v>589</v>
      </c>
      <c r="F17" s="296" t="s">
        <v>590</v>
      </c>
      <c r="G17" s="296"/>
      <c r="H17" s="296"/>
      <c r="I17" s="296"/>
      <c r="J17" s="296"/>
      <c r="K17" s="294"/>
    </row>
    <row r="18" ht="15" customHeight="1">
      <c r="B18" s="297"/>
      <c r="C18" s="298"/>
      <c r="D18" s="298"/>
      <c r="E18" s="299" t="s">
        <v>591</v>
      </c>
      <c r="F18" s="296" t="s">
        <v>592</v>
      </c>
      <c r="G18" s="296"/>
      <c r="H18" s="296"/>
      <c r="I18" s="296"/>
      <c r="J18" s="296"/>
      <c r="K18" s="294"/>
    </row>
    <row r="19" ht="15" customHeight="1">
      <c r="B19" s="297"/>
      <c r="C19" s="298"/>
      <c r="D19" s="298"/>
      <c r="E19" s="299" t="s">
        <v>593</v>
      </c>
      <c r="F19" s="296" t="s">
        <v>90</v>
      </c>
      <c r="G19" s="296"/>
      <c r="H19" s="296"/>
      <c r="I19" s="296"/>
      <c r="J19" s="296"/>
      <c r="K19" s="294"/>
    </row>
    <row r="20" ht="15" customHeight="1">
      <c r="B20" s="297"/>
      <c r="C20" s="298"/>
      <c r="D20" s="298"/>
      <c r="E20" s="299" t="s">
        <v>594</v>
      </c>
      <c r="F20" s="296" t="s">
        <v>595</v>
      </c>
      <c r="G20" s="296"/>
      <c r="H20" s="296"/>
      <c r="I20" s="296"/>
      <c r="J20" s="296"/>
      <c r="K20" s="294"/>
    </row>
    <row r="21" ht="15" customHeight="1">
      <c r="B21" s="297"/>
      <c r="C21" s="298"/>
      <c r="D21" s="298"/>
      <c r="E21" s="299" t="s">
        <v>596</v>
      </c>
      <c r="F21" s="296" t="s">
        <v>597</v>
      </c>
      <c r="G21" s="296"/>
      <c r="H21" s="296"/>
      <c r="I21" s="296"/>
      <c r="J21" s="296"/>
      <c r="K21" s="294"/>
    </row>
    <row r="22" ht="12.75" customHeight="1">
      <c r="B22" s="297"/>
      <c r="C22" s="298"/>
      <c r="D22" s="298"/>
      <c r="E22" s="298"/>
      <c r="F22" s="298"/>
      <c r="G22" s="298"/>
      <c r="H22" s="298"/>
      <c r="I22" s="298"/>
      <c r="J22" s="298"/>
      <c r="K22" s="294"/>
    </row>
    <row r="23" ht="15" customHeight="1">
      <c r="B23" s="297"/>
      <c r="C23" s="296" t="s">
        <v>598</v>
      </c>
      <c r="D23" s="296"/>
      <c r="E23" s="296"/>
      <c r="F23" s="296"/>
      <c r="G23" s="296"/>
      <c r="H23" s="296"/>
      <c r="I23" s="296"/>
      <c r="J23" s="296"/>
      <c r="K23" s="294"/>
    </row>
    <row r="24" ht="15" customHeight="1">
      <c r="B24" s="297"/>
      <c r="C24" s="296" t="s">
        <v>599</v>
      </c>
      <c r="D24" s="296"/>
      <c r="E24" s="296"/>
      <c r="F24" s="296"/>
      <c r="G24" s="296"/>
      <c r="H24" s="296"/>
      <c r="I24" s="296"/>
      <c r="J24" s="296"/>
      <c r="K24" s="294"/>
    </row>
    <row r="25" ht="15" customHeight="1">
      <c r="B25" s="297"/>
      <c r="C25" s="296"/>
      <c r="D25" s="296" t="s">
        <v>600</v>
      </c>
      <c r="E25" s="296"/>
      <c r="F25" s="296"/>
      <c r="G25" s="296"/>
      <c r="H25" s="296"/>
      <c r="I25" s="296"/>
      <c r="J25" s="296"/>
      <c r="K25" s="294"/>
    </row>
    <row r="26" ht="15" customHeight="1">
      <c r="B26" s="297"/>
      <c r="C26" s="298"/>
      <c r="D26" s="296" t="s">
        <v>601</v>
      </c>
      <c r="E26" s="296"/>
      <c r="F26" s="296"/>
      <c r="G26" s="296"/>
      <c r="H26" s="296"/>
      <c r="I26" s="296"/>
      <c r="J26" s="296"/>
      <c r="K26" s="294"/>
    </row>
    <row r="27" ht="12.75" customHeight="1">
      <c r="B27" s="297"/>
      <c r="C27" s="298"/>
      <c r="D27" s="298"/>
      <c r="E27" s="298"/>
      <c r="F27" s="298"/>
      <c r="G27" s="298"/>
      <c r="H27" s="298"/>
      <c r="I27" s="298"/>
      <c r="J27" s="298"/>
      <c r="K27" s="294"/>
    </row>
    <row r="28" ht="15" customHeight="1">
      <c r="B28" s="297"/>
      <c r="C28" s="298"/>
      <c r="D28" s="296" t="s">
        <v>602</v>
      </c>
      <c r="E28" s="296"/>
      <c r="F28" s="296"/>
      <c r="G28" s="296"/>
      <c r="H28" s="296"/>
      <c r="I28" s="296"/>
      <c r="J28" s="296"/>
      <c r="K28" s="294"/>
    </row>
    <row r="29" ht="15" customHeight="1">
      <c r="B29" s="297"/>
      <c r="C29" s="298"/>
      <c r="D29" s="296" t="s">
        <v>603</v>
      </c>
      <c r="E29" s="296"/>
      <c r="F29" s="296"/>
      <c r="G29" s="296"/>
      <c r="H29" s="296"/>
      <c r="I29" s="296"/>
      <c r="J29" s="296"/>
      <c r="K29" s="294"/>
    </row>
    <row r="30" ht="12.75" customHeight="1">
      <c r="B30" s="297"/>
      <c r="C30" s="298"/>
      <c r="D30" s="298"/>
      <c r="E30" s="298"/>
      <c r="F30" s="298"/>
      <c r="G30" s="298"/>
      <c r="H30" s="298"/>
      <c r="I30" s="298"/>
      <c r="J30" s="298"/>
      <c r="K30" s="294"/>
    </row>
    <row r="31" ht="15" customHeight="1">
      <c r="B31" s="297"/>
      <c r="C31" s="298"/>
      <c r="D31" s="296" t="s">
        <v>604</v>
      </c>
      <c r="E31" s="296"/>
      <c r="F31" s="296"/>
      <c r="G31" s="296"/>
      <c r="H31" s="296"/>
      <c r="I31" s="296"/>
      <c r="J31" s="296"/>
      <c r="K31" s="294"/>
    </row>
    <row r="32" ht="15" customHeight="1">
      <c r="B32" s="297"/>
      <c r="C32" s="298"/>
      <c r="D32" s="296" t="s">
        <v>605</v>
      </c>
      <c r="E32" s="296"/>
      <c r="F32" s="296"/>
      <c r="G32" s="296"/>
      <c r="H32" s="296"/>
      <c r="I32" s="296"/>
      <c r="J32" s="296"/>
      <c r="K32" s="294"/>
    </row>
    <row r="33" ht="15" customHeight="1">
      <c r="B33" s="297"/>
      <c r="C33" s="298"/>
      <c r="D33" s="296" t="s">
        <v>606</v>
      </c>
      <c r="E33" s="296"/>
      <c r="F33" s="296"/>
      <c r="G33" s="296"/>
      <c r="H33" s="296"/>
      <c r="I33" s="296"/>
      <c r="J33" s="296"/>
      <c r="K33" s="294"/>
    </row>
    <row r="34" ht="15" customHeight="1">
      <c r="B34" s="297"/>
      <c r="C34" s="298"/>
      <c r="D34" s="296"/>
      <c r="E34" s="300" t="s">
        <v>118</v>
      </c>
      <c r="F34" s="296"/>
      <c r="G34" s="296" t="s">
        <v>607</v>
      </c>
      <c r="H34" s="296"/>
      <c r="I34" s="296"/>
      <c r="J34" s="296"/>
      <c r="K34" s="294"/>
    </row>
    <row r="35" ht="30.75" customHeight="1">
      <c r="B35" s="297"/>
      <c r="C35" s="298"/>
      <c r="D35" s="296"/>
      <c r="E35" s="300" t="s">
        <v>608</v>
      </c>
      <c r="F35" s="296"/>
      <c r="G35" s="296" t="s">
        <v>609</v>
      </c>
      <c r="H35" s="296"/>
      <c r="I35" s="296"/>
      <c r="J35" s="296"/>
      <c r="K35" s="294"/>
    </row>
    <row r="36" ht="15" customHeight="1">
      <c r="B36" s="297"/>
      <c r="C36" s="298"/>
      <c r="D36" s="296"/>
      <c r="E36" s="300" t="s">
        <v>56</v>
      </c>
      <c r="F36" s="296"/>
      <c r="G36" s="296" t="s">
        <v>610</v>
      </c>
      <c r="H36" s="296"/>
      <c r="I36" s="296"/>
      <c r="J36" s="296"/>
      <c r="K36" s="294"/>
    </row>
    <row r="37" ht="15" customHeight="1">
      <c r="B37" s="297"/>
      <c r="C37" s="298"/>
      <c r="D37" s="296"/>
      <c r="E37" s="300" t="s">
        <v>119</v>
      </c>
      <c r="F37" s="296"/>
      <c r="G37" s="296" t="s">
        <v>611</v>
      </c>
      <c r="H37" s="296"/>
      <c r="I37" s="296"/>
      <c r="J37" s="296"/>
      <c r="K37" s="294"/>
    </row>
    <row r="38" ht="15" customHeight="1">
      <c r="B38" s="297"/>
      <c r="C38" s="298"/>
      <c r="D38" s="296"/>
      <c r="E38" s="300" t="s">
        <v>120</v>
      </c>
      <c r="F38" s="296"/>
      <c r="G38" s="296" t="s">
        <v>612</v>
      </c>
      <c r="H38" s="296"/>
      <c r="I38" s="296"/>
      <c r="J38" s="296"/>
      <c r="K38" s="294"/>
    </row>
    <row r="39" ht="15" customHeight="1">
      <c r="B39" s="297"/>
      <c r="C39" s="298"/>
      <c r="D39" s="296"/>
      <c r="E39" s="300" t="s">
        <v>121</v>
      </c>
      <c r="F39" s="296"/>
      <c r="G39" s="296" t="s">
        <v>613</v>
      </c>
      <c r="H39" s="296"/>
      <c r="I39" s="296"/>
      <c r="J39" s="296"/>
      <c r="K39" s="294"/>
    </row>
    <row r="40" ht="15" customHeight="1">
      <c r="B40" s="297"/>
      <c r="C40" s="298"/>
      <c r="D40" s="296"/>
      <c r="E40" s="300" t="s">
        <v>614</v>
      </c>
      <c r="F40" s="296"/>
      <c r="G40" s="296" t="s">
        <v>615</v>
      </c>
      <c r="H40" s="296"/>
      <c r="I40" s="296"/>
      <c r="J40" s="296"/>
      <c r="K40" s="294"/>
    </row>
    <row r="41" ht="15" customHeight="1">
      <c r="B41" s="297"/>
      <c r="C41" s="298"/>
      <c r="D41" s="296"/>
      <c r="E41" s="300"/>
      <c r="F41" s="296"/>
      <c r="G41" s="296" t="s">
        <v>616</v>
      </c>
      <c r="H41" s="296"/>
      <c r="I41" s="296"/>
      <c r="J41" s="296"/>
      <c r="K41" s="294"/>
    </row>
    <row r="42" ht="15" customHeight="1">
      <c r="B42" s="297"/>
      <c r="C42" s="298"/>
      <c r="D42" s="296"/>
      <c r="E42" s="300" t="s">
        <v>617</v>
      </c>
      <c r="F42" s="296"/>
      <c r="G42" s="296" t="s">
        <v>618</v>
      </c>
      <c r="H42" s="296"/>
      <c r="I42" s="296"/>
      <c r="J42" s="296"/>
      <c r="K42" s="294"/>
    </row>
    <row r="43" ht="15" customHeight="1">
      <c r="B43" s="297"/>
      <c r="C43" s="298"/>
      <c r="D43" s="296"/>
      <c r="E43" s="300" t="s">
        <v>123</v>
      </c>
      <c r="F43" s="296"/>
      <c r="G43" s="296" t="s">
        <v>619</v>
      </c>
      <c r="H43" s="296"/>
      <c r="I43" s="296"/>
      <c r="J43" s="296"/>
      <c r="K43" s="294"/>
    </row>
    <row r="44" ht="12.75" customHeight="1">
      <c r="B44" s="297"/>
      <c r="C44" s="298"/>
      <c r="D44" s="296"/>
      <c r="E44" s="296"/>
      <c r="F44" s="296"/>
      <c r="G44" s="296"/>
      <c r="H44" s="296"/>
      <c r="I44" s="296"/>
      <c r="J44" s="296"/>
      <c r="K44" s="294"/>
    </row>
    <row r="45" ht="15" customHeight="1">
      <c r="B45" s="297"/>
      <c r="C45" s="298"/>
      <c r="D45" s="296" t="s">
        <v>620</v>
      </c>
      <c r="E45" s="296"/>
      <c r="F45" s="296"/>
      <c r="G45" s="296"/>
      <c r="H45" s="296"/>
      <c r="I45" s="296"/>
      <c r="J45" s="296"/>
      <c r="K45" s="294"/>
    </row>
    <row r="46" ht="15" customHeight="1">
      <c r="B46" s="297"/>
      <c r="C46" s="298"/>
      <c r="D46" s="298"/>
      <c r="E46" s="296" t="s">
        <v>621</v>
      </c>
      <c r="F46" s="296"/>
      <c r="G46" s="296"/>
      <c r="H46" s="296"/>
      <c r="I46" s="296"/>
      <c r="J46" s="296"/>
      <c r="K46" s="294"/>
    </row>
    <row r="47" ht="15" customHeight="1">
      <c r="B47" s="297"/>
      <c r="C47" s="298"/>
      <c r="D47" s="298"/>
      <c r="E47" s="296" t="s">
        <v>622</v>
      </c>
      <c r="F47" s="296"/>
      <c r="G47" s="296"/>
      <c r="H47" s="296"/>
      <c r="I47" s="296"/>
      <c r="J47" s="296"/>
      <c r="K47" s="294"/>
    </row>
    <row r="48" ht="15" customHeight="1">
      <c r="B48" s="297"/>
      <c r="C48" s="298"/>
      <c r="D48" s="298"/>
      <c r="E48" s="296" t="s">
        <v>623</v>
      </c>
      <c r="F48" s="296"/>
      <c r="G48" s="296"/>
      <c r="H48" s="296"/>
      <c r="I48" s="296"/>
      <c r="J48" s="296"/>
      <c r="K48" s="294"/>
    </row>
    <row r="49" ht="15" customHeight="1">
      <c r="B49" s="297"/>
      <c r="C49" s="298"/>
      <c r="D49" s="296" t="s">
        <v>624</v>
      </c>
      <c r="E49" s="296"/>
      <c r="F49" s="296"/>
      <c r="G49" s="296"/>
      <c r="H49" s="296"/>
      <c r="I49" s="296"/>
      <c r="J49" s="296"/>
      <c r="K49" s="294"/>
    </row>
    <row r="50" ht="25.5" customHeight="1">
      <c r="B50" s="292"/>
      <c r="C50" s="293" t="s">
        <v>625</v>
      </c>
      <c r="D50" s="293"/>
      <c r="E50" s="293"/>
      <c r="F50" s="293"/>
      <c r="G50" s="293"/>
      <c r="H50" s="293"/>
      <c r="I50" s="293"/>
      <c r="J50" s="293"/>
      <c r="K50" s="294"/>
    </row>
    <row r="51" ht="5.25" customHeight="1">
      <c r="B51" s="292"/>
      <c r="C51" s="295"/>
      <c r="D51" s="295"/>
      <c r="E51" s="295"/>
      <c r="F51" s="295"/>
      <c r="G51" s="295"/>
      <c r="H51" s="295"/>
      <c r="I51" s="295"/>
      <c r="J51" s="295"/>
      <c r="K51" s="294"/>
    </row>
    <row r="52" ht="15" customHeight="1">
      <c r="B52" s="292"/>
      <c r="C52" s="296" t="s">
        <v>626</v>
      </c>
      <c r="D52" s="296"/>
      <c r="E52" s="296"/>
      <c r="F52" s="296"/>
      <c r="G52" s="296"/>
      <c r="H52" s="296"/>
      <c r="I52" s="296"/>
      <c r="J52" s="296"/>
      <c r="K52" s="294"/>
    </row>
    <row r="53" ht="15" customHeight="1">
      <c r="B53" s="292"/>
      <c r="C53" s="296" t="s">
        <v>627</v>
      </c>
      <c r="D53" s="296"/>
      <c r="E53" s="296"/>
      <c r="F53" s="296"/>
      <c r="G53" s="296"/>
      <c r="H53" s="296"/>
      <c r="I53" s="296"/>
      <c r="J53" s="296"/>
      <c r="K53" s="294"/>
    </row>
    <row r="54" ht="12.75" customHeight="1">
      <c r="B54" s="292"/>
      <c r="C54" s="296"/>
      <c r="D54" s="296"/>
      <c r="E54" s="296"/>
      <c r="F54" s="296"/>
      <c r="G54" s="296"/>
      <c r="H54" s="296"/>
      <c r="I54" s="296"/>
      <c r="J54" s="296"/>
      <c r="K54" s="294"/>
    </row>
    <row r="55" ht="15" customHeight="1">
      <c r="B55" s="292"/>
      <c r="C55" s="296" t="s">
        <v>628</v>
      </c>
      <c r="D55" s="296"/>
      <c r="E55" s="296"/>
      <c r="F55" s="296"/>
      <c r="G55" s="296"/>
      <c r="H55" s="296"/>
      <c r="I55" s="296"/>
      <c r="J55" s="296"/>
      <c r="K55" s="294"/>
    </row>
    <row r="56" ht="15" customHeight="1">
      <c r="B56" s="292"/>
      <c r="C56" s="298"/>
      <c r="D56" s="296" t="s">
        <v>629</v>
      </c>
      <c r="E56" s="296"/>
      <c r="F56" s="296"/>
      <c r="G56" s="296"/>
      <c r="H56" s="296"/>
      <c r="I56" s="296"/>
      <c r="J56" s="296"/>
      <c r="K56" s="294"/>
    </row>
    <row r="57" ht="15" customHeight="1">
      <c r="B57" s="292"/>
      <c r="C57" s="298"/>
      <c r="D57" s="296" t="s">
        <v>630</v>
      </c>
      <c r="E57" s="296"/>
      <c r="F57" s="296"/>
      <c r="G57" s="296"/>
      <c r="H57" s="296"/>
      <c r="I57" s="296"/>
      <c r="J57" s="296"/>
      <c r="K57" s="294"/>
    </row>
    <row r="58" ht="15" customHeight="1">
      <c r="B58" s="292"/>
      <c r="C58" s="298"/>
      <c r="D58" s="296" t="s">
        <v>631</v>
      </c>
      <c r="E58" s="296"/>
      <c r="F58" s="296"/>
      <c r="G58" s="296"/>
      <c r="H58" s="296"/>
      <c r="I58" s="296"/>
      <c r="J58" s="296"/>
      <c r="K58" s="294"/>
    </row>
    <row r="59" ht="15" customHeight="1">
      <c r="B59" s="292"/>
      <c r="C59" s="298"/>
      <c r="D59" s="296" t="s">
        <v>632</v>
      </c>
      <c r="E59" s="296"/>
      <c r="F59" s="296"/>
      <c r="G59" s="296"/>
      <c r="H59" s="296"/>
      <c r="I59" s="296"/>
      <c r="J59" s="296"/>
      <c r="K59" s="294"/>
    </row>
    <row r="60" ht="15" customHeight="1">
      <c r="B60" s="292"/>
      <c r="C60" s="298"/>
      <c r="D60" s="301" t="s">
        <v>633</v>
      </c>
      <c r="E60" s="301"/>
      <c r="F60" s="301"/>
      <c r="G60" s="301"/>
      <c r="H60" s="301"/>
      <c r="I60" s="301"/>
      <c r="J60" s="301"/>
      <c r="K60" s="294"/>
    </row>
    <row r="61" ht="15" customHeight="1">
      <c r="B61" s="292"/>
      <c r="C61" s="298"/>
      <c r="D61" s="296" t="s">
        <v>634</v>
      </c>
      <c r="E61" s="296"/>
      <c r="F61" s="296"/>
      <c r="G61" s="296"/>
      <c r="H61" s="296"/>
      <c r="I61" s="296"/>
      <c r="J61" s="296"/>
      <c r="K61" s="294"/>
    </row>
    <row r="62" ht="12.75" customHeight="1">
      <c r="B62" s="292"/>
      <c r="C62" s="298"/>
      <c r="D62" s="298"/>
      <c r="E62" s="302"/>
      <c r="F62" s="298"/>
      <c r="G62" s="298"/>
      <c r="H62" s="298"/>
      <c r="I62" s="298"/>
      <c r="J62" s="298"/>
      <c r="K62" s="294"/>
    </row>
    <row r="63" ht="15" customHeight="1">
      <c r="B63" s="292"/>
      <c r="C63" s="298"/>
      <c r="D63" s="296" t="s">
        <v>635</v>
      </c>
      <c r="E63" s="296"/>
      <c r="F63" s="296"/>
      <c r="G63" s="296"/>
      <c r="H63" s="296"/>
      <c r="I63" s="296"/>
      <c r="J63" s="296"/>
      <c r="K63" s="294"/>
    </row>
    <row r="64" ht="15" customHeight="1">
      <c r="B64" s="292"/>
      <c r="C64" s="298"/>
      <c r="D64" s="301" t="s">
        <v>636</v>
      </c>
      <c r="E64" s="301"/>
      <c r="F64" s="301"/>
      <c r="G64" s="301"/>
      <c r="H64" s="301"/>
      <c r="I64" s="301"/>
      <c r="J64" s="301"/>
      <c r="K64" s="294"/>
    </row>
    <row r="65" ht="15" customHeight="1">
      <c r="B65" s="292"/>
      <c r="C65" s="298"/>
      <c r="D65" s="296" t="s">
        <v>637</v>
      </c>
      <c r="E65" s="296"/>
      <c r="F65" s="296"/>
      <c r="G65" s="296"/>
      <c r="H65" s="296"/>
      <c r="I65" s="296"/>
      <c r="J65" s="296"/>
      <c r="K65" s="294"/>
    </row>
    <row r="66" ht="15" customHeight="1">
      <c r="B66" s="292"/>
      <c r="C66" s="298"/>
      <c r="D66" s="296" t="s">
        <v>638</v>
      </c>
      <c r="E66" s="296"/>
      <c r="F66" s="296"/>
      <c r="G66" s="296"/>
      <c r="H66" s="296"/>
      <c r="I66" s="296"/>
      <c r="J66" s="296"/>
      <c r="K66" s="294"/>
    </row>
    <row r="67" ht="15" customHeight="1">
      <c r="B67" s="292"/>
      <c r="C67" s="298"/>
      <c r="D67" s="296" t="s">
        <v>639</v>
      </c>
      <c r="E67" s="296"/>
      <c r="F67" s="296"/>
      <c r="G67" s="296"/>
      <c r="H67" s="296"/>
      <c r="I67" s="296"/>
      <c r="J67" s="296"/>
      <c r="K67" s="294"/>
    </row>
    <row r="68" ht="15" customHeight="1">
      <c r="B68" s="292"/>
      <c r="C68" s="298"/>
      <c r="D68" s="296" t="s">
        <v>640</v>
      </c>
      <c r="E68" s="296"/>
      <c r="F68" s="296"/>
      <c r="G68" s="296"/>
      <c r="H68" s="296"/>
      <c r="I68" s="296"/>
      <c r="J68" s="296"/>
      <c r="K68" s="294"/>
    </row>
    <row r="69" ht="12.75" customHeight="1">
      <c r="B69" s="303"/>
      <c r="C69" s="304"/>
      <c r="D69" s="304"/>
      <c r="E69" s="304"/>
      <c r="F69" s="304"/>
      <c r="G69" s="304"/>
      <c r="H69" s="304"/>
      <c r="I69" s="304"/>
      <c r="J69" s="304"/>
      <c r="K69" s="305"/>
    </row>
    <row r="70" ht="18.75" customHeight="1">
      <c r="B70" s="306"/>
      <c r="C70" s="306"/>
      <c r="D70" s="306"/>
      <c r="E70" s="306"/>
      <c r="F70" s="306"/>
      <c r="G70" s="306"/>
      <c r="H70" s="306"/>
      <c r="I70" s="306"/>
      <c r="J70" s="306"/>
      <c r="K70" s="307"/>
    </row>
    <row r="71" ht="18.75" customHeight="1">
      <c r="B71" s="307"/>
      <c r="C71" s="307"/>
      <c r="D71" s="307"/>
      <c r="E71" s="307"/>
      <c r="F71" s="307"/>
      <c r="G71" s="307"/>
      <c r="H71" s="307"/>
      <c r="I71" s="307"/>
      <c r="J71" s="307"/>
      <c r="K71" s="307"/>
    </row>
    <row r="72" ht="7.5" customHeight="1">
      <c r="B72" s="308"/>
      <c r="C72" s="309"/>
      <c r="D72" s="309"/>
      <c r="E72" s="309"/>
      <c r="F72" s="309"/>
      <c r="G72" s="309"/>
      <c r="H72" s="309"/>
      <c r="I72" s="309"/>
      <c r="J72" s="309"/>
      <c r="K72" s="310"/>
    </row>
    <row r="73" ht="45" customHeight="1">
      <c r="B73" s="311"/>
      <c r="C73" s="312" t="s">
        <v>96</v>
      </c>
      <c r="D73" s="312"/>
      <c r="E73" s="312"/>
      <c r="F73" s="312"/>
      <c r="G73" s="312"/>
      <c r="H73" s="312"/>
      <c r="I73" s="312"/>
      <c r="J73" s="312"/>
      <c r="K73" s="313"/>
    </row>
    <row r="74" ht="17.25" customHeight="1">
      <c r="B74" s="311"/>
      <c r="C74" s="314" t="s">
        <v>641</v>
      </c>
      <c r="D74" s="314"/>
      <c r="E74" s="314"/>
      <c r="F74" s="314" t="s">
        <v>642</v>
      </c>
      <c r="G74" s="315"/>
      <c r="H74" s="314" t="s">
        <v>119</v>
      </c>
      <c r="I74" s="314" t="s">
        <v>60</v>
      </c>
      <c r="J74" s="314" t="s">
        <v>643</v>
      </c>
      <c r="K74" s="313"/>
    </row>
    <row r="75" ht="17.25" customHeight="1">
      <c r="B75" s="311"/>
      <c r="C75" s="316" t="s">
        <v>644</v>
      </c>
      <c r="D75" s="316"/>
      <c r="E75" s="316"/>
      <c r="F75" s="317" t="s">
        <v>645</v>
      </c>
      <c r="G75" s="318"/>
      <c r="H75" s="316"/>
      <c r="I75" s="316"/>
      <c r="J75" s="316" t="s">
        <v>646</v>
      </c>
      <c r="K75" s="313"/>
    </row>
    <row r="76" ht="5.25" customHeight="1">
      <c r="B76" s="311"/>
      <c r="C76" s="319"/>
      <c r="D76" s="319"/>
      <c r="E76" s="319"/>
      <c r="F76" s="319"/>
      <c r="G76" s="320"/>
      <c r="H76" s="319"/>
      <c r="I76" s="319"/>
      <c r="J76" s="319"/>
      <c r="K76" s="313"/>
    </row>
    <row r="77" ht="15" customHeight="1">
      <c r="B77" s="311"/>
      <c r="C77" s="300" t="s">
        <v>56</v>
      </c>
      <c r="D77" s="319"/>
      <c r="E77" s="319"/>
      <c r="F77" s="321" t="s">
        <v>647</v>
      </c>
      <c r="G77" s="320"/>
      <c r="H77" s="300" t="s">
        <v>648</v>
      </c>
      <c r="I77" s="300" t="s">
        <v>649</v>
      </c>
      <c r="J77" s="300">
        <v>20</v>
      </c>
      <c r="K77" s="313"/>
    </row>
    <row r="78" ht="15" customHeight="1">
      <c r="B78" s="311"/>
      <c r="C78" s="300" t="s">
        <v>650</v>
      </c>
      <c r="D78" s="300"/>
      <c r="E78" s="300"/>
      <c r="F78" s="321" t="s">
        <v>647</v>
      </c>
      <c r="G78" s="320"/>
      <c r="H78" s="300" t="s">
        <v>651</v>
      </c>
      <c r="I78" s="300" t="s">
        <v>649</v>
      </c>
      <c r="J78" s="300">
        <v>120</v>
      </c>
      <c r="K78" s="313"/>
    </row>
    <row r="79" ht="15" customHeight="1">
      <c r="B79" s="322"/>
      <c r="C79" s="300" t="s">
        <v>652</v>
      </c>
      <c r="D79" s="300"/>
      <c r="E79" s="300"/>
      <c r="F79" s="321" t="s">
        <v>653</v>
      </c>
      <c r="G79" s="320"/>
      <c r="H79" s="300" t="s">
        <v>654</v>
      </c>
      <c r="I79" s="300" t="s">
        <v>649</v>
      </c>
      <c r="J79" s="300">
        <v>50</v>
      </c>
      <c r="K79" s="313"/>
    </row>
    <row r="80" ht="15" customHeight="1">
      <c r="B80" s="322"/>
      <c r="C80" s="300" t="s">
        <v>655</v>
      </c>
      <c r="D80" s="300"/>
      <c r="E80" s="300"/>
      <c r="F80" s="321" t="s">
        <v>647</v>
      </c>
      <c r="G80" s="320"/>
      <c r="H80" s="300" t="s">
        <v>656</v>
      </c>
      <c r="I80" s="300" t="s">
        <v>657</v>
      </c>
      <c r="J80" s="300"/>
      <c r="K80" s="313"/>
    </row>
    <row r="81" ht="15" customHeight="1">
      <c r="B81" s="322"/>
      <c r="C81" s="323" t="s">
        <v>658</v>
      </c>
      <c r="D81" s="323"/>
      <c r="E81" s="323"/>
      <c r="F81" s="324" t="s">
        <v>653</v>
      </c>
      <c r="G81" s="323"/>
      <c r="H81" s="323" t="s">
        <v>659</v>
      </c>
      <c r="I81" s="323" t="s">
        <v>649</v>
      </c>
      <c r="J81" s="323">
        <v>15</v>
      </c>
      <c r="K81" s="313"/>
    </row>
    <row r="82" ht="15" customHeight="1">
      <c r="B82" s="322"/>
      <c r="C82" s="323" t="s">
        <v>660</v>
      </c>
      <c r="D82" s="323"/>
      <c r="E82" s="323"/>
      <c r="F82" s="324" t="s">
        <v>653</v>
      </c>
      <c r="G82" s="323"/>
      <c r="H82" s="323" t="s">
        <v>661</v>
      </c>
      <c r="I82" s="323" t="s">
        <v>649</v>
      </c>
      <c r="J82" s="323">
        <v>15</v>
      </c>
      <c r="K82" s="313"/>
    </row>
    <row r="83" ht="15" customHeight="1">
      <c r="B83" s="322"/>
      <c r="C83" s="323" t="s">
        <v>662</v>
      </c>
      <c r="D83" s="323"/>
      <c r="E83" s="323"/>
      <c r="F83" s="324" t="s">
        <v>653</v>
      </c>
      <c r="G83" s="323"/>
      <c r="H83" s="323" t="s">
        <v>663</v>
      </c>
      <c r="I83" s="323" t="s">
        <v>649</v>
      </c>
      <c r="J83" s="323">
        <v>20</v>
      </c>
      <c r="K83" s="313"/>
    </row>
    <row r="84" ht="15" customHeight="1">
      <c r="B84" s="322"/>
      <c r="C84" s="323" t="s">
        <v>664</v>
      </c>
      <c r="D84" s="323"/>
      <c r="E84" s="323"/>
      <c r="F84" s="324" t="s">
        <v>653</v>
      </c>
      <c r="G84" s="323"/>
      <c r="H84" s="323" t="s">
        <v>665</v>
      </c>
      <c r="I84" s="323" t="s">
        <v>649</v>
      </c>
      <c r="J84" s="323">
        <v>20</v>
      </c>
      <c r="K84" s="313"/>
    </row>
    <row r="85" ht="15" customHeight="1">
      <c r="B85" s="322"/>
      <c r="C85" s="300" t="s">
        <v>666</v>
      </c>
      <c r="D85" s="300"/>
      <c r="E85" s="300"/>
      <c r="F85" s="321" t="s">
        <v>653</v>
      </c>
      <c r="G85" s="320"/>
      <c r="H85" s="300" t="s">
        <v>667</v>
      </c>
      <c r="I85" s="300" t="s">
        <v>649</v>
      </c>
      <c r="J85" s="300">
        <v>50</v>
      </c>
      <c r="K85" s="313"/>
    </row>
    <row r="86" ht="15" customHeight="1">
      <c r="B86" s="322"/>
      <c r="C86" s="300" t="s">
        <v>668</v>
      </c>
      <c r="D86" s="300"/>
      <c r="E86" s="300"/>
      <c r="F86" s="321" t="s">
        <v>653</v>
      </c>
      <c r="G86" s="320"/>
      <c r="H86" s="300" t="s">
        <v>669</v>
      </c>
      <c r="I86" s="300" t="s">
        <v>649</v>
      </c>
      <c r="J86" s="300">
        <v>20</v>
      </c>
      <c r="K86" s="313"/>
    </row>
    <row r="87" ht="15" customHeight="1">
      <c r="B87" s="322"/>
      <c r="C87" s="300" t="s">
        <v>670</v>
      </c>
      <c r="D87" s="300"/>
      <c r="E87" s="300"/>
      <c r="F87" s="321" t="s">
        <v>653</v>
      </c>
      <c r="G87" s="320"/>
      <c r="H87" s="300" t="s">
        <v>671</v>
      </c>
      <c r="I87" s="300" t="s">
        <v>649</v>
      </c>
      <c r="J87" s="300">
        <v>20</v>
      </c>
      <c r="K87" s="313"/>
    </row>
    <row r="88" ht="15" customHeight="1">
      <c r="B88" s="322"/>
      <c r="C88" s="300" t="s">
        <v>672</v>
      </c>
      <c r="D88" s="300"/>
      <c r="E88" s="300"/>
      <c r="F88" s="321" t="s">
        <v>653</v>
      </c>
      <c r="G88" s="320"/>
      <c r="H88" s="300" t="s">
        <v>673</v>
      </c>
      <c r="I88" s="300" t="s">
        <v>649</v>
      </c>
      <c r="J88" s="300">
        <v>50</v>
      </c>
      <c r="K88" s="313"/>
    </row>
    <row r="89" ht="15" customHeight="1">
      <c r="B89" s="322"/>
      <c r="C89" s="300" t="s">
        <v>674</v>
      </c>
      <c r="D89" s="300"/>
      <c r="E89" s="300"/>
      <c r="F89" s="321" t="s">
        <v>653</v>
      </c>
      <c r="G89" s="320"/>
      <c r="H89" s="300" t="s">
        <v>674</v>
      </c>
      <c r="I89" s="300" t="s">
        <v>649</v>
      </c>
      <c r="J89" s="300">
        <v>50</v>
      </c>
      <c r="K89" s="313"/>
    </row>
    <row r="90" ht="15" customHeight="1">
      <c r="B90" s="322"/>
      <c r="C90" s="300" t="s">
        <v>124</v>
      </c>
      <c r="D90" s="300"/>
      <c r="E90" s="300"/>
      <c r="F90" s="321" t="s">
        <v>653</v>
      </c>
      <c r="G90" s="320"/>
      <c r="H90" s="300" t="s">
        <v>675</v>
      </c>
      <c r="I90" s="300" t="s">
        <v>649</v>
      </c>
      <c r="J90" s="300">
        <v>255</v>
      </c>
      <c r="K90" s="313"/>
    </row>
    <row r="91" ht="15" customHeight="1">
      <c r="B91" s="322"/>
      <c r="C91" s="300" t="s">
        <v>676</v>
      </c>
      <c r="D91" s="300"/>
      <c r="E91" s="300"/>
      <c r="F91" s="321" t="s">
        <v>647</v>
      </c>
      <c r="G91" s="320"/>
      <c r="H91" s="300" t="s">
        <v>677</v>
      </c>
      <c r="I91" s="300" t="s">
        <v>678</v>
      </c>
      <c r="J91" s="300"/>
      <c r="K91" s="313"/>
    </row>
    <row r="92" ht="15" customHeight="1">
      <c r="B92" s="322"/>
      <c r="C92" s="300" t="s">
        <v>679</v>
      </c>
      <c r="D92" s="300"/>
      <c r="E92" s="300"/>
      <c r="F92" s="321" t="s">
        <v>647</v>
      </c>
      <c r="G92" s="320"/>
      <c r="H92" s="300" t="s">
        <v>680</v>
      </c>
      <c r="I92" s="300" t="s">
        <v>681</v>
      </c>
      <c r="J92" s="300"/>
      <c r="K92" s="313"/>
    </row>
    <row r="93" ht="15" customHeight="1">
      <c r="B93" s="322"/>
      <c r="C93" s="300" t="s">
        <v>682</v>
      </c>
      <c r="D93" s="300"/>
      <c r="E93" s="300"/>
      <c r="F93" s="321" t="s">
        <v>647</v>
      </c>
      <c r="G93" s="320"/>
      <c r="H93" s="300" t="s">
        <v>682</v>
      </c>
      <c r="I93" s="300" t="s">
        <v>681</v>
      </c>
      <c r="J93" s="300"/>
      <c r="K93" s="313"/>
    </row>
    <row r="94" ht="15" customHeight="1">
      <c r="B94" s="322"/>
      <c r="C94" s="300" t="s">
        <v>41</v>
      </c>
      <c r="D94" s="300"/>
      <c r="E94" s="300"/>
      <c r="F94" s="321" t="s">
        <v>647</v>
      </c>
      <c r="G94" s="320"/>
      <c r="H94" s="300" t="s">
        <v>683</v>
      </c>
      <c r="I94" s="300" t="s">
        <v>681</v>
      </c>
      <c r="J94" s="300"/>
      <c r="K94" s="313"/>
    </row>
    <row r="95" ht="15" customHeight="1">
      <c r="B95" s="322"/>
      <c r="C95" s="300" t="s">
        <v>51</v>
      </c>
      <c r="D95" s="300"/>
      <c r="E95" s="300"/>
      <c r="F95" s="321" t="s">
        <v>647</v>
      </c>
      <c r="G95" s="320"/>
      <c r="H95" s="300" t="s">
        <v>684</v>
      </c>
      <c r="I95" s="300" t="s">
        <v>681</v>
      </c>
      <c r="J95" s="300"/>
      <c r="K95" s="313"/>
    </row>
    <row r="96" ht="15" customHeight="1">
      <c r="B96" s="325"/>
      <c r="C96" s="326"/>
      <c r="D96" s="326"/>
      <c r="E96" s="326"/>
      <c r="F96" s="326"/>
      <c r="G96" s="326"/>
      <c r="H96" s="326"/>
      <c r="I96" s="326"/>
      <c r="J96" s="326"/>
      <c r="K96" s="327"/>
    </row>
    <row r="97" ht="18.75" customHeight="1">
      <c r="B97" s="328"/>
      <c r="C97" s="329"/>
      <c r="D97" s="329"/>
      <c r="E97" s="329"/>
      <c r="F97" s="329"/>
      <c r="G97" s="329"/>
      <c r="H97" s="329"/>
      <c r="I97" s="329"/>
      <c r="J97" s="329"/>
      <c r="K97" s="328"/>
    </row>
    <row r="98" ht="18.75" customHeight="1">
      <c r="B98" s="307"/>
      <c r="C98" s="307"/>
      <c r="D98" s="307"/>
      <c r="E98" s="307"/>
      <c r="F98" s="307"/>
      <c r="G98" s="307"/>
      <c r="H98" s="307"/>
      <c r="I98" s="307"/>
      <c r="J98" s="307"/>
      <c r="K98" s="307"/>
    </row>
    <row r="99" ht="7.5" customHeight="1">
      <c r="B99" s="308"/>
      <c r="C99" s="309"/>
      <c r="D99" s="309"/>
      <c r="E99" s="309"/>
      <c r="F99" s="309"/>
      <c r="G99" s="309"/>
      <c r="H99" s="309"/>
      <c r="I99" s="309"/>
      <c r="J99" s="309"/>
      <c r="K99" s="310"/>
    </row>
    <row r="100" ht="45" customHeight="1">
      <c r="B100" s="311"/>
      <c r="C100" s="312" t="s">
        <v>685</v>
      </c>
      <c r="D100" s="312"/>
      <c r="E100" s="312"/>
      <c r="F100" s="312"/>
      <c r="G100" s="312"/>
      <c r="H100" s="312"/>
      <c r="I100" s="312"/>
      <c r="J100" s="312"/>
      <c r="K100" s="313"/>
    </row>
    <row r="101" ht="17.25" customHeight="1">
      <c r="B101" s="311"/>
      <c r="C101" s="314" t="s">
        <v>641</v>
      </c>
      <c r="D101" s="314"/>
      <c r="E101" s="314"/>
      <c r="F101" s="314" t="s">
        <v>642</v>
      </c>
      <c r="G101" s="315"/>
      <c r="H101" s="314" t="s">
        <v>119</v>
      </c>
      <c r="I101" s="314" t="s">
        <v>60</v>
      </c>
      <c r="J101" s="314" t="s">
        <v>643</v>
      </c>
      <c r="K101" s="313"/>
    </row>
    <row r="102" ht="17.25" customHeight="1">
      <c r="B102" s="311"/>
      <c r="C102" s="316" t="s">
        <v>644</v>
      </c>
      <c r="D102" s="316"/>
      <c r="E102" s="316"/>
      <c r="F102" s="317" t="s">
        <v>645</v>
      </c>
      <c r="G102" s="318"/>
      <c r="H102" s="316"/>
      <c r="I102" s="316"/>
      <c r="J102" s="316" t="s">
        <v>646</v>
      </c>
      <c r="K102" s="313"/>
    </row>
    <row r="103" ht="5.25" customHeight="1">
      <c r="B103" s="311"/>
      <c r="C103" s="314"/>
      <c r="D103" s="314"/>
      <c r="E103" s="314"/>
      <c r="F103" s="314"/>
      <c r="G103" s="330"/>
      <c r="H103" s="314"/>
      <c r="I103" s="314"/>
      <c r="J103" s="314"/>
      <c r="K103" s="313"/>
    </row>
    <row r="104" ht="15" customHeight="1">
      <c r="B104" s="311"/>
      <c r="C104" s="300" t="s">
        <v>56</v>
      </c>
      <c r="D104" s="319"/>
      <c r="E104" s="319"/>
      <c r="F104" s="321" t="s">
        <v>647</v>
      </c>
      <c r="G104" s="330"/>
      <c r="H104" s="300" t="s">
        <v>686</v>
      </c>
      <c r="I104" s="300" t="s">
        <v>649</v>
      </c>
      <c r="J104" s="300">
        <v>20</v>
      </c>
      <c r="K104" s="313"/>
    </row>
    <row r="105" ht="15" customHeight="1">
      <c r="B105" s="311"/>
      <c r="C105" s="300" t="s">
        <v>650</v>
      </c>
      <c r="D105" s="300"/>
      <c r="E105" s="300"/>
      <c r="F105" s="321" t="s">
        <v>647</v>
      </c>
      <c r="G105" s="300"/>
      <c r="H105" s="300" t="s">
        <v>686</v>
      </c>
      <c r="I105" s="300" t="s">
        <v>649</v>
      </c>
      <c r="J105" s="300">
        <v>120</v>
      </c>
      <c r="K105" s="313"/>
    </row>
    <row r="106" ht="15" customHeight="1">
      <c r="B106" s="322"/>
      <c r="C106" s="300" t="s">
        <v>652</v>
      </c>
      <c r="D106" s="300"/>
      <c r="E106" s="300"/>
      <c r="F106" s="321" t="s">
        <v>653</v>
      </c>
      <c r="G106" s="300"/>
      <c r="H106" s="300" t="s">
        <v>686</v>
      </c>
      <c r="I106" s="300" t="s">
        <v>649</v>
      </c>
      <c r="J106" s="300">
        <v>50</v>
      </c>
      <c r="K106" s="313"/>
    </row>
    <row r="107" ht="15" customHeight="1">
      <c r="B107" s="322"/>
      <c r="C107" s="300" t="s">
        <v>655</v>
      </c>
      <c r="D107" s="300"/>
      <c r="E107" s="300"/>
      <c r="F107" s="321" t="s">
        <v>647</v>
      </c>
      <c r="G107" s="300"/>
      <c r="H107" s="300" t="s">
        <v>686</v>
      </c>
      <c r="I107" s="300" t="s">
        <v>657</v>
      </c>
      <c r="J107" s="300"/>
      <c r="K107" s="313"/>
    </row>
    <row r="108" ht="15" customHeight="1">
      <c r="B108" s="322"/>
      <c r="C108" s="300" t="s">
        <v>666</v>
      </c>
      <c r="D108" s="300"/>
      <c r="E108" s="300"/>
      <c r="F108" s="321" t="s">
        <v>653</v>
      </c>
      <c r="G108" s="300"/>
      <c r="H108" s="300" t="s">
        <v>686</v>
      </c>
      <c r="I108" s="300" t="s">
        <v>649</v>
      </c>
      <c r="J108" s="300">
        <v>50</v>
      </c>
      <c r="K108" s="313"/>
    </row>
    <row r="109" ht="15" customHeight="1">
      <c r="B109" s="322"/>
      <c r="C109" s="300" t="s">
        <v>674</v>
      </c>
      <c r="D109" s="300"/>
      <c r="E109" s="300"/>
      <c r="F109" s="321" t="s">
        <v>653</v>
      </c>
      <c r="G109" s="300"/>
      <c r="H109" s="300" t="s">
        <v>686</v>
      </c>
      <c r="I109" s="300" t="s">
        <v>649</v>
      </c>
      <c r="J109" s="300">
        <v>50</v>
      </c>
      <c r="K109" s="313"/>
    </row>
    <row r="110" ht="15" customHeight="1">
      <c r="B110" s="322"/>
      <c r="C110" s="300" t="s">
        <v>672</v>
      </c>
      <c r="D110" s="300"/>
      <c r="E110" s="300"/>
      <c r="F110" s="321" t="s">
        <v>653</v>
      </c>
      <c r="G110" s="300"/>
      <c r="H110" s="300" t="s">
        <v>686</v>
      </c>
      <c r="I110" s="300" t="s">
        <v>649</v>
      </c>
      <c r="J110" s="300">
        <v>50</v>
      </c>
      <c r="K110" s="313"/>
    </row>
    <row r="111" ht="15" customHeight="1">
      <c r="B111" s="322"/>
      <c r="C111" s="300" t="s">
        <v>56</v>
      </c>
      <c r="D111" s="300"/>
      <c r="E111" s="300"/>
      <c r="F111" s="321" t="s">
        <v>647</v>
      </c>
      <c r="G111" s="300"/>
      <c r="H111" s="300" t="s">
        <v>687</v>
      </c>
      <c r="I111" s="300" t="s">
        <v>649</v>
      </c>
      <c r="J111" s="300">
        <v>20</v>
      </c>
      <c r="K111" s="313"/>
    </row>
    <row r="112" ht="15" customHeight="1">
      <c r="B112" s="322"/>
      <c r="C112" s="300" t="s">
        <v>688</v>
      </c>
      <c r="D112" s="300"/>
      <c r="E112" s="300"/>
      <c r="F112" s="321" t="s">
        <v>647</v>
      </c>
      <c r="G112" s="300"/>
      <c r="H112" s="300" t="s">
        <v>689</v>
      </c>
      <c r="I112" s="300" t="s">
        <v>649</v>
      </c>
      <c r="J112" s="300">
        <v>120</v>
      </c>
      <c r="K112" s="313"/>
    </row>
    <row r="113" ht="15" customHeight="1">
      <c r="B113" s="322"/>
      <c r="C113" s="300" t="s">
        <v>41</v>
      </c>
      <c r="D113" s="300"/>
      <c r="E113" s="300"/>
      <c r="F113" s="321" t="s">
        <v>647</v>
      </c>
      <c r="G113" s="300"/>
      <c r="H113" s="300" t="s">
        <v>690</v>
      </c>
      <c r="I113" s="300" t="s">
        <v>681</v>
      </c>
      <c r="J113" s="300"/>
      <c r="K113" s="313"/>
    </row>
    <row r="114" ht="15" customHeight="1">
      <c r="B114" s="322"/>
      <c r="C114" s="300" t="s">
        <v>51</v>
      </c>
      <c r="D114" s="300"/>
      <c r="E114" s="300"/>
      <c r="F114" s="321" t="s">
        <v>647</v>
      </c>
      <c r="G114" s="300"/>
      <c r="H114" s="300" t="s">
        <v>691</v>
      </c>
      <c r="I114" s="300" t="s">
        <v>681</v>
      </c>
      <c r="J114" s="300"/>
      <c r="K114" s="313"/>
    </row>
    <row r="115" ht="15" customHeight="1">
      <c r="B115" s="322"/>
      <c r="C115" s="300" t="s">
        <v>60</v>
      </c>
      <c r="D115" s="300"/>
      <c r="E115" s="300"/>
      <c r="F115" s="321" t="s">
        <v>647</v>
      </c>
      <c r="G115" s="300"/>
      <c r="H115" s="300" t="s">
        <v>692</v>
      </c>
      <c r="I115" s="300" t="s">
        <v>693</v>
      </c>
      <c r="J115" s="300"/>
      <c r="K115" s="313"/>
    </row>
    <row r="116" ht="15" customHeight="1">
      <c r="B116" s="325"/>
      <c r="C116" s="331"/>
      <c r="D116" s="331"/>
      <c r="E116" s="331"/>
      <c r="F116" s="331"/>
      <c r="G116" s="331"/>
      <c r="H116" s="331"/>
      <c r="I116" s="331"/>
      <c r="J116" s="331"/>
      <c r="K116" s="327"/>
    </row>
    <row r="117" ht="18.75" customHeight="1">
      <c r="B117" s="332"/>
      <c r="C117" s="296"/>
      <c r="D117" s="296"/>
      <c r="E117" s="296"/>
      <c r="F117" s="333"/>
      <c r="G117" s="296"/>
      <c r="H117" s="296"/>
      <c r="I117" s="296"/>
      <c r="J117" s="296"/>
      <c r="K117" s="332"/>
    </row>
    <row r="118" ht="18.75" customHeight="1">
      <c r="B118" s="307"/>
      <c r="C118" s="307"/>
      <c r="D118" s="307"/>
      <c r="E118" s="307"/>
      <c r="F118" s="307"/>
      <c r="G118" s="307"/>
      <c r="H118" s="307"/>
      <c r="I118" s="307"/>
      <c r="J118" s="307"/>
      <c r="K118" s="307"/>
    </row>
    <row r="119" ht="7.5" customHeight="1">
      <c r="B119" s="334"/>
      <c r="C119" s="335"/>
      <c r="D119" s="335"/>
      <c r="E119" s="335"/>
      <c r="F119" s="335"/>
      <c r="G119" s="335"/>
      <c r="H119" s="335"/>
      <c r="I119" s="335"/>
      <c r="J119" s="335"/>
      <c r="K119" s="336"/>
    </row>
    <row r="120" ht="45" customHeight="1">
      <c r="B120" s="337"/>
      <c r="C120" s="290" t="s">
        <v>694</v>
      </c>
      <c r="D120" s="290"/>
      <c r="E120" s="290"/>
      <c r="F120" s="290"/>
      <c r="G120" s="290"/>
      <c r="H120" s="290"/>
      <c r="I120" s="290"/>
      <c r="J120" s="290"/>
      <c r="K120" s="338"/>
    </row>
    <row r="121" ht="17.25" customHeight="1">
      <c r="B121" s="339"/>
      <c r="C121" s="314" t="s">
        <v>641</v>
      </c>
      <c r="D121" s="314"/>
      <c r="E121" s="314"/>
      <c r="F121" s="314" t="s">
        <v>642</v>
      </c>
      <c r="G121" s="315"/>
      <c r="H121" s="314" t="s">
        <v>119</v>
      </c>
      <c r="I121" s="314" t="s">
        <v>60</v>
      </c>
      <c r="J121" s="314" t="s">
        <v>643</v>
      </c>
      <c r="K121" s="340"/>
    </row>
    <row r="122" ht="17.25" customHeight="1">
      <c r="B122" s="339"/>
      <c r="C122" s="316" t="s">
        <v>644</v>
      </c>
      <c r="D122" s="316"/>
      <c r="E122" s="316"/>
      <c r="F122" s="317" t="s">
        <v>645</v>
      </c>
      <c r="G122" s="318"/>
      <c r="H122" s="316"/>
      <c r="I122" s="316"/>
      <c r="J122" s="316" t="s">
        <v>646</v>
      </c>
      <c r="K122" s="340"/>
    </row>
    <row r="123" ht="5.25" customHeight="1">
      <c r="B123" s="341"/>
      <c r="C123" s="319"/>
      <c r="D123" s="319"/>
      <c r="E123" s="319"/>
      <c r="F123" s="319"/>
      <c r="G123" s="300"/>
      <c r="H123" s="319"/>
      <c r="I123" s="319"/>
      <c r="J123" s="319"/>
      <c r="K123" s="342"/>
    </row>
    <row r="124" ht="15" customHeight="1">
      <c r="B124" s="341"/>
      <c r="C124" s="300" t="s">
        <v>650</v>
      </c>
      <c r="D124" s="319"/>
      <c r="E124" s="319"/>
      <c r="F124" s="321" t="s">
        <v>647</v>
      </c>
      <c r="G124" s="300"/>
      <c r="H124" s="300" t="s">
        <v>686</v>
      </c>
      <c r="I124" s="300" t="s">
        <v>649</v>
      </c>
      <c r="J124" s="300">
        <v>120</v>
      </c>
      <c r="K124" s="343"/>
    </row>
    <row r="125" ht="15" customHeight="1">
      <c r="B125" s="341"/>
      <c r="C125" s="300" t="s">
        <v>695</v>
      </c>
      <c r="D125" s="300"/>
      <c r="E125" s="300"/>
      <c r="F125" s="321" t="s">
        <v>647</v>
      </c>
      <c r="G125" s="300"/>
      <c r="H125" s="300" t="s">
        <v>696</v>
      </c>
      <c r="I125" s="300" t="s">
        <v>649</v>
      </c>
      <c r="J125" s="300" t="s">
        <v>697</v>
      </c>
      <c r="K125" s="343"/>
    </row>
    <row r="126" ht="15" customHeight="1">
      <c r="B126" s="341"/>
      <c r="C126" s="300" t="s">
        <v>596</v>
      </c>
      <c r="D126" s="300"/>
      <c r="E126" s="300"/>
      <c r="F126" s="321" t="s">
        <v>647</v>
      </c>
      <c r="G126" s="300"/>
      <c r="H126" s="300" t="s">
        <v>698</v>
      </c>
      <c r="I126" s="300" t="s">
        <v>649</v>
      </c>
      <c r="J126" s="300" t="s">
        <v>697</v>
      </c>
      <c r="K126" s="343"/>
    </row>
    <row r="127" ht="15" customHeight="1">
      <c r="B127" s="341"/>
      <c r="C127" s="300" t="s">
        <v>658</v>
      </c>
      <c r="D127" s="300"/>
      <c r="E127" s="300"/>
      <c r="F127" s="321" t="s">
        <v>653</v>
      </c>
      <c r="G127" s="300"/>
      <c r="H127" s="300" t="s">
        <v>659</v>
      </c>
      <c r="I127" s="300" t="s">
        <v>649</v>
      </c>
      <c r="J127" s="300">
        <v>15</v>
      </c>
      <c r="K127" s="343"/>
    </row>
    <row r="128" ht="15" customHeight="1">
      <c r="B128" s="341"/>
      <c r="C128" s="323" t="s">
        <v>660</v>
      </c>
      <c r="D128" s="323"/>
      <c r="E128" s="323"/>
      <c r="F128" s="324" t="s">
        <v>653</v>
      </c>
      <c r="G128" s="323"/>
      <c r="H128" s="323" t="s">
        <v>661</v>
      </c>
      <c r="I128" s="323" t="s">
        <v>649</v>
      </c>
      <c r="J128" s="323">
        <v>15</v>
      </c>
      <c r="K128" s="343"/>
    </row>
    <row r="129" ht="15" customHeight="1">
      <c r="B129" s="341"/>
      <c r="C129" s="323" t="s">
        <v>662</v>
      </c>
      <c r="D129" s="323"/>
      <c r="E129" s="323"/>
      <c r="F129" s="324" t="s">
        <v>653</v>
      </c>
      <c r="G129" s="323"/>
      <c r="H129" s="323" t="s">
        <v>663</v>
      </c>
      <c r="I129" s="323" t="s">
        <v>649</v>
      </c>
      <c r="J129" s="323">
        <v>20</v>
      </c>
      <c r="K129" s="343"/>
    </row>
    <row r="130" ht="15" customHeight="1">
      <c r="B130" s="341"/>
      <c r="C130" s="323" t="s">
        <v>664</v>
      </c>
      <c r="D130" s="323"/>
      <c r="E130" s="323"/>
      <c r="F130" s="324" t="s">
        <v>653</v>
      </c>
      <c r="G130" s="323"/>
      <c r="H130" s="323" t="s">
        <v>665</v>
      </c>
      <c r="I130" s="323" t="s">
        <v>649</v>
      </c>
      <c r="J130" s="323">
        <v>20</v>
      </c>
      <c r="K130" s="343"/>
    </row>
    <row r="131" ht="15" customHeight="1">
      <c r="B131" s="341"/>
      <c r="C131" s="300" t="s">
        <v>652</v>
      </c>
      <c r="D131" s="300"/>
      <c r="E131" s="300"/>
      <c r="F131" s="321" t="s">
        <v>653</v>
      </c>
      <c r="G131" s="300"/>
      <c r="H131" s="300" t="s">
        <v>686</v>
      </c>
      <c r="I131" s="300" t="s">
        <v>649</v>
      </c>
      <c r="J131" s="300">
        <v>50</v>
      </c>
      <c r="K131" s="343"/>
    </row>
    <row r="132" ht="15" customHeight="1">
      <c r="B132" s="341"/>
      <c r="C132" s="300" t="s">
        <v>666</v>
      </c>
      <c r="D132" s="300"/>
      <c r="E132" s="300"/>
      <c r="F132" s="321" t="s">
        <v>653</v>
      </c>
      <c r="G132" s="300"/>
      <c r="H132" s="300" t="s">
        <v>686</v>
      </c>
      <c r="I132" s="300" t="s">
        <v>649</v>
      </c>
      <c r="J132" s="300">
        <v>50</v>
      </c>
      <c r="K132" s="343"/>
    </row>
    <row r="133" ht="15" customHeight="1">
      <c r="B133" s="341"/>
      <c r="C133" s="300" t="s">
        <v>672</v>
      </c>
      <c r="D133" s="300"/>
      <c r="E133" s="300"/>
      <c r="F133" s="321" t="s">
        <v>653</v>
      </c>
      <c r="G133" s="300"/>
      <c r="H133" s="300" t="s">
        <v>686</v>
      </c>
      <c r="I133" s="300" t="s">
        <v>649</v>
      </c>
      <c r="J133" s="300">
        <v>50</v>
      </c>
      <c r="K133" s="343"/>
    </row>
    <row r="134" ht="15" customHeight="1">
      <c r="B134" s="341"/>
      <c r="C134" s="300" t="s">
        <v>674</v>
      </c>
      <c r="D134" s="300"/>
      <c r="E134" s="300"/>
      <c r="F134" s="321" t="s">
        <v>653</v>
      </c>
      <c r="G134" s="300"/>
      <c r="H134" s="300" t="s">
        <v>686</v>
      </c>
      <c r="I134" s="300" t="s">
        <v>649</v>
      </c>
      <c r="J134" s="300">
        <v>50</v>
      </c>
      <c r="K134" s="343"/>
    </row>
    <row r="135" ht="15" customHeight="1">
      <c r="B135" s="341"/>
      <c r="C135" s="300" t="s">
        <v>124</v>
      </c>
      <c r="D135" s="300"/>
      <c r="E135" s="300"/>
      <c r="F135" s="321" t="s">
        <v>653</v>
      </c>
      <c r="G135" s="300"/>
      <c r="H135" s="300" t="s">
        <v>699</v>
      </c>
      <c r="I135" s="300" t="s">
        <v>649</v>
      </c>
      <c r="J135" s="300">
        <v>255</v>
      </c>
      <c r="K135" s="343"/>
    </row>
    <row r="136" ht="15" customHeight="1">
      <c r="B136" s="341"/>
      <c r="C136" s="300" t="s">
        <v>676</v>
      </c>
      <c r="D136" s="300"/>
      <c r="E136" s="300"/>
      <c r="F136" s="321" t="s">
        <v>647</v>
      </c>
      <c r="G136" s="300"/>
      <c r="H136" s="300" t="s">
        <v>700</v>
      </c>
      <c r="I136" s="300" t="s">
        <v>678</v>
      </c>
      <c r="J136" s="300"/>
      <c r="K136" s="343"/>
    </row>
    <row r="137" ht="15" customHeight="1">
      <c r="B137" s="341"/>
      <c r="C137" s="300" t="s">
        <v>679</v>
      </c>
      <c r="D137" s="300"/>
      <c r="E137" s="300"/>
      <c r="F137" s="321" t="s">
        <v>647</v>
      </c>
      <c r="G137" s="300"/>
      <c r="H137" s="300" t="s">
        <v>701</v>
      </c>
      <c r="I137" s="300" t="s">
        <v>681</v>
      </c>
      <c r="J137" s="300"/>
      <c r="K137" s="343"/>
    </row>
    <row r="138" ht="15" customHeight="1">
      <c r="B138" s="341"/>
      <c r="C138" s="300" t="s">
        <v>682</v>
      </c>
      <c r="D138" s="300"/>
      <c r="E138" s="300"/>
      <c r="F138" s="321" t="s">
        <v>647</v>
      </c>
      <c r="G138" s="300"/>
      <c r="H138" s="300" t="s">
        <v>682</v>
      </c>
      <c r="I138" s="300" t="s">
        <v>681</v>
      </c>
      <c r="J138" s="300"/>
      <c r="K138" s="343"/>
    </row>
    <row r="139" ht="15" customHeight="1">
      <c r="B139" s="341"/>
      <c r="C139" s="300" t="s">
        <v>41</v>
      </c>
      <c r="D139" s="300"/>
      <c r="E139" s="300"/>
      <c r="F139" s="321" t="s">
        <v>647</v>
      </c>
      <c r="G139" s="300"/>
      <c r="H139" s="300" t="s">
        <v>702</v>
      </c>
      <c r="I139" s="300" t="s">
        <v>681</v>
      </c>
      <c r="J139" s="300"/>
      <c r="K139" s="343"/>
    </row>
    <row r="140" ht="15" customHeight="1">
      <c r="B140" s="341"/>
      <c r="C140" s="300" t="s">
        <v>703</v>
      </c>
      <c r="D140" s="300"/>
      <c r="E140" s="300"/>
      <c r="F140" s="321" t="s">
        <v>647</v>
      </c>
      <c r="G140" s="300"/>
      <c r="H140" s="300" t="s">
        <v>704</v>
      </c>
      <c r="I140" s="300" t="s">
        <v>681</v>
      </c>
      <c r="J140" s="300"/>
      <c r="K140" s="343"/>
    </row>
    <row r="141" ht="15" customHeight="1">
      <c r="B141" s="344"/>
      <c r="C141" s="345"/>
      <c r="D141" s="345"/>
      <c r="E141" s="345"/>
      <c r="F141" s="345"/>
      <c r="G141" s="345"/>
      <c r="H141" s="345"/>
      <c r="I141" s="345"/>
      <c r="J141" s="345"/>
      <c r="K141" s="346"/>
    </row>
    <row r="142" ht="18.75" customHeight="1">
      <c r="B142" s="296"/>
      <c r="C142" s="296"/>
      <c r="D142" s="296"/>
      <c r="E142" s="296"/>
      <c r="F142" s="333"/>
      <c r="G142" s="296"/>
      <c r="H142" s="296"/>
      <c r="I142" s="296"/>
      <c r="J142" s="296"/>
      <c r="K142" s="296"/>
    </row>
    <row r="143" ht="18.75" customHeight="1">
      <c r="B143" s="307"/>
      <c r="C143" s="307"/>
      <c r="D143" s="307"/>
      <c r="E143" s="307"/>
      <c r="F143" s="307"/>
      <c r="G143" s="307"/>
      <c r="H143" s="307"/>
      <c r="I143" s="307"/>
      <c r="J143" s="307"/>
      <c r="K143" s="307"/>
    </row>
    <row r="144" ht="7.5" customHeight="1">
      <c r="B144" s="308"/>
      <c r="C144" s="309"/>
      <c r="D144" s="309"/>
      <c r="E144" s="309"/>
      <c r="F144" s="309"/>
      <c r="G144" s="309"/>
      <c r="H144" s="309"/>
      <c r="I144" s="309"/>
      <c r="J144" s="309"/>
      <c r="K144" s="310"/>
    </row>
    <row r="145" ht="45" customHeight="1">
      <c r="B145" s="311"/>
      <c r="C145" s="312" t="s">
        <v>705</v>
      </c>
      <c r="D145" s="312"/>
      <c r="E145" s="312"/>
      <c r="F145" s="312"/>
      <c r="G145" s="312"/>
      <c r="H145" s="312"/>
      <c r="I145" s="312"/>
      <c r="J145" s="312"/>
      <c r="K145" s="313"/>
    </row>
    <row r="146" ht="17.25" customHeight="1">
      <c r="B146" s="311"/>
      <c r="C146" s="314" t="s">
        <v>641</v>
      </c>
      <c r="D146" s="314"/>
      <c r="E146" s="314"/>
      <c r="F146" s="314" t="s">
        <v>642</v>
      </c>
      <c r="G146" s="315"/>
      <c r="H146" s="314" t="s">
        <v>119</v>
      </c>
      <c r="I146" s="314" t="s">
        <v>60</v>
      </c>
      <c r="J146" s="314" t="s">
        <v>643</v>
      </c>
      <c r="K146" s="313"/>
    </row>
    <row r="147" ht="17.25" customHeight="1">
      <c r="B147" s="311"/>
      <c r="C147" s="316" t="s">
        <v>644</v>
      </c>
      <c r="D147" s="316"/>
      <c r="E147" s="316"/>
      <c r="F147" s="317" t="s">
        <v>645</v>
      </c>
      <c r="G147" s="318"/>
      <c r="H147" s="316"/>
      <c r="I147" s="316"/>
      <c r="J147" s="316" t="s">
        <v>646</v>
      </c>
      <c r="K147" s="313"/>
    </row>
    <row r="148" ht="5.25" customHeight="1">
      <c r="B148" s="322"/>
      <c r="C148" s="319"/>
      <c r="D148" s="319"/>
      <c r="E148" s="319"/>
      <c r="F148" s="319"/>
      <c r="G148" s="320"/>
      <c r="H148" s="319"/>
      <c r="I148" s="319"/>
      <c r="J148" s="319"/>
      <c r="K148" s="343"/>
    </row>
    <row r="149" ht="15" customHeight="1">
      <c r="B149" s="322"/>
      <c r="C149" s="347" t="s">
        <v>650</v>
      </c>
      <c r="D149" s="300"/>
      <c r="E149" s="300"/>
      <c r="F149" s="348" t="s">
        <v>647</v>
      </c>
      <c r="G149" s="300"/>
      <c r="H149" s="347" t="s">
        <v>686</v>
      </c>
      <c r="I149" s="347" t="s">
        <v>649</v>
      </c>
      <c r="J149" s="347">
        <v>120</v>
      </c>
      <c r="K149" s="343"/>
    </row>
    <row r="150" ht="15" customHeight="1">
      <c r="B150" s="322"/>
      <c r="C150" s="347" t="s">
        <v>695</v>
      </c>
      <c r="D150" s="300"/>
      <c r="E150" s="300"/>
      <c r="F150" s="348" t="s">
        <v>647</v>
      </c>
      <c r="G150" s="300"/>
      <c r="H150" s="347" t="s">
        <v>706</v>
      </c>
      <c r="I150" s="347" t="s">
        <v>649</v>
      </c>
      <c r="J150" s="347" t="s">
        <v>697</v>
      </c>
      <c r="K150" s="343"/>
    </row>
    <row r="151" ht="15" customHeight="1">
      <c r="B151" s="322"/>
      <c r="C151" s="347" t="s">
        <v>596</v>
      </c>
      <c r="D151" s="300"/>
      <c r="E151" s="300"/>
      <c r="F151" s="348" t="s">
        <v>647</v>
      </c>
      <c r="G151" s="300"/>
      <c r="H151" s="347" t="s">
        <v>707</v>
      </c>
      <c r="I151" s="347" t="s">
        <v>649</v>
      </c>
      <c r="J151" s="347" t="s">
        <v>697</v>
      </c>
      <c r="K151" s="343"/>
    </row>
    <row r="152" ht="15" customHeight="1">
      <c r="B152" s="322"/>
      <c r="C152" s="347" t="s">
        <v>652</v>
      </c>
      <c r="D152" s="300"/>
      <c r="E152" s="300"/>
      <c r="F152" s="348" t="s">
        <v>653</v>
      </c>
      <c r="G152" s="300"/>
      <c r="H152" s="347" t="s">
        <v>686</v>
      </c>
      <c r="I152" s="347" t="s">
        <v>649</v>
      </c>
      <c r="J152" s="347">
        <v>50</v>
      </c>
      <c r="K152" s="343"/>
    </row>
    <row r="153" ht="15" customHeight="1">
      <c r="B153" s="322"/>
      <c r="C153" s="347" t="s">
        <v>655</v>
      </c>
      <c r="D153" s="300"/>
      <c r="E153" s="300"/>
      <c r="F153" s="348" t="s">
        <v>647</v>
      </c>
      <c r="G153" s="300"/>
      <c r="H153" s="347" t="s">
        <v>686</v>
      </c>
      <c r="I153" s="347" t="s">
        <v>657</v>
      </c>
      <c r="J153" s="347"/>
      <c r="K153" s="343"/>
    </row>
    <row r="154" ht="15" customHeight="1">
      <c r="B154" s="322"/>
      <c r="C154" s="347" t="s">
        <v>666</v>
      </c>
      <c r="D154" s="300"/>
      <c r="E154" s="300"/>
      <c r="F154" s="348" t="s">
        <v>653</v>
      </c>
      <c r="G154" s="300"/>
      <c r="H154" s="347" t="s">
        <v>686</v>
      </c>
      <c r="I154" s="347" t="s">
        <v>649</v>
      </c>
      <c r="J154" s="347">
        <v>50</v>
      </c>
      <c r="K154" s="343"/>
    </row>
    <row r="155" ht="15" customHeight="1">
      <c r="B155" s="322"/>
      <c r="C155" s="347" t="s">
        <v>674</v>
      </c>
      <c r="D155" s="300"/>
      <c r="E155" s="300"/>
      <c r="F155" s="348" t="s">
        <v>653</v>
      </c>
      <c r="G155" s="300"/>
      <c r="H155" s="347" t="s">
        <v>686</v>
      </c>
      <c r="I155" s="347" t="s">
        <v>649</v>
      </c>
      <c r="J155" s="347">
        <v>50</v>
      </c>
      <c r="K155" s="343"/>
    </row>
    <row r="156" ht="15" customHeight="1">
      <c r="B156" s="322"/>
      <c r="C156" s="347" t="s">
        <v>672</v>
      </c>
      <c r="D156" s="300"/>
      <c r="E156" s="300"/>
      <c r="F156" s="348" t="s">
        <v>653</v>
      </c>
      <c r="G156" s="300"/>
      <c r="H156" s="347" t="s">
        <v>686</v>
      </c>
      <c r="I156" s="347" t="s">
        <v>649</v>
      </c>
      <c r="J156" s="347">
        <v>50</v>
      </c>
      <c r="K156" s="343"/>
    </row>
    <row r="157" ht="15" customHeight="1">
      <c r="B157" s="322"/>
      <c r="C157" s="347" t="s">
        <v>101</v>
      </c>
      <c r="D157" s="300"/>
      <c r="E157" s="300"/>
      <c r="F157" s="348" t="s">
        <v>647</v>
      </c>
      <c r="G157" s="300"/>
      <c r="H157" s="347" t="s">
        <v>708</v>
      </c>
      <c r="I157" s="347" t="s">
        <v>649</v>
      </c>
      <c r="J157" s="347" t="s">
        <v>709</v>
      </c>
      <c r="K157" s="343"/>
    </row>
    <row r="158" ht="15" customHeight="1">
      <c r="B158" s="322"/>
      <c r="C158" s="347" t="s">
        <v>710</v>
      </c>
      <c r="D158" s="300"/>
      <c r="E158" s="300"/>
      <c r="F158" s="348" t="s">
        <v>647</v>
      </c>
      <c r="G158" s="300"/>
      <c r="H158" s="347" t="s">
        <v>711</v>
      </c>
      <c r="I158" s="347" t="s">
        <v>681</v>
      </c>
      <c r="J158" s="347"/>
      <c r="K158" s="343"/>
    </row>
    <row r="159" ht="15" customHeight="1">
      <c r="B159" s="349"/>
      <c r="C159" s="331"/>
      <c r="D159" s="331"/>
      <c r="E159" s="331"/>
      <c r="F159" s="331"/>
      <c r="G159" s="331"/>
      <c r="H159" s="331"/>
      <c r="I159" s="331"/>
      <c r="J159" s="331"/>
      <c r="K159" s="350"/>
    </row>
    <row r="160" ht="18.75" customHeight="1">
      <c r="B160" s="296"/>
      <c r="C160" s="300"/>
      <c r="D160" s="300"/>
      <c r="E160" s="300"/>
      <c r="F160" s="321"/>
      <c r="G160" s="300"/>
      <c r="H160" s="300"/>
      <c r="I160" s="300"/>
      <c r="J160" s="300"/>
      <c r="K160" s="296"/>
    </row>
    <row r="161" ht="18.75" customHeight="1">
      <c r="B161" s="307"/>
      <c r="C161" s="307"/>
      <c r="D161" s="307"/>
      <c r="E161" s="307"/>
      <c r="F161" s="307"/>
      <c r="G161" s="307"/>
      <c r="H161" s="307"/>
      <c r="I161" s="307"/>
      <c r="J161" s="307"/>
      <c r="K161" s="307"/>
    </row>
    <row r="162" ht="7.5" customHeight="1">
      <c r="B162" s="286"/>
      <c r="C162" s="287"/>
      <c r="D162" s="287"/>
      <c r="E162" s="287"/>
      <c r="F162" s="287"/>
      <c r="G162" s="287"/>
      <c r="H162" s="287"/>
      <c r="I162" s="287"/>
      <c r="J162" s="287"/>
      <c r="K162" s="288"/>
    </row>
    <row r="163" ht="45" customHeight="1">
      <c r="B163" s="289"/>
      <c r="C163" s="290" t="s">
        <v>712</v>
      </c>
      <c r="D163" s="290"/>
      <c r="E163" s="290"/>
      <c r="F163" s="290"/>
      <c r="G163" s="290"/>
      <c r="H163" s="290"/>
      <c r="I163" s="290"/>
      <c r="J163" s="290"/>
      <c r="K163" s="291"/>
    </row>
    <row r="164" ht="17.25" customHeight="1">
      <c r="B164" s="289"/>
      <c r="C164" s="314" t="s">
        <v>641</v>
      </c>
      <c r="D164" s="314"/>
      <c r="E164" s="314"/>
      <c r="F164" s="314" t="s">
        <v>642</v>
      </c>
      <c r="G164" s="351"/>
      <c r="H164" s="352" t="s">
        <v>119</v>
      </c>
      <c r="I164" s="352" t="s">
        <v>60</v>
      </c>
      <c r="J164" s="314" t="s">
        <v>643</v>
      </c>
      <c r="K164" s="291"/>
    </row>
    <row r="165" ht="17.25" customHeight="1">
      <c r="B165" s="292"/>
      <c r="C165" s="316" t="s">
        <v>644</v>
      </c>
      <c r="D165" s="316"/>
      <c r="E165" s="316"/>
      <c r="F165" s="317" t="s">
        <v>645</v>
      </c>
      <c r="G165" s="353"/>
      <c r="H165" s="354"/>
      <c r="I165" s="354"/>
      <c r="J165" s="316" t="s">
        <v>646</v>
      </c>
      <c r="K165" s="294"/>
    </row>
    <row r="166" ht="5.25" customHeight="1">
      <c r="B166" s="322"/>
      <c r="C166" s="319"/>
      <c r="D166" s="319"/>
      <c r="E166" s="319"/>
      <c r="F166" s="319"/>
      <c r="G166" s="320"/>
      <c r="H166" s="319"/>
      <c r="I166" s="319"/>
      <c r="J166" s="319"/>
      <c r="K166" s="343"/>
    </row>
    <row r="167" ht="15" customHeight="1">
      <c r="B167" s="322"/>
      <c r="C167" s="300" t="s">
        <v>650</v>
      </c>
      <c r="D167" s="300"/>
      <c r="E167" s="300"/>
      <c r="F167" s="321" t="s">
        <v>647</v>
      </c>
      <c r="G167" s="300"/>
      <c r="H167" s="300" t="s">
        <v>686</v>
      </c>
      <c r="I167" s="300" t="s">
        <v>649</v>
      </c>
      <c r="J167" s="300">
        <v>120</v>
      </c>
      <c r="K167" s="343"/>
    </row>
    <row r="168" ht="15" customHeight="1">
      <c r="B168" s="322"/>
      <c r="C168" s="300" t="s">
        <v>695</v>
      </c>
      <c r="D168" s="300"/>
      <c r="E168" s="300"/>
      <c r="F168" s="321" t="s">
        <v>647</v>
      </c>
      <c r="G168" s="300"/>
      <c r="H168" s="300" t="s">
        <v>696</v>
      </c>
      <c r="I168" s="300" t="s">
        <v>649</v>
      </c>
      <c r="J168" s="300" t="s">
        <v>697</v>
      </c>
      <c r="K168" s="343"/>
    </row>
    <row r="169" ht="15" customHeight="1">
      <c r="B169" s="322"/>
      <c r="C169" s="300" t="s">
        <v>596</v>
      </c>
      <c r="D169" s="300"/>
      <c r="E169" s="300"/>
      <c r="F169" s="321" t="s">
        <v>647</v>
      </c>
      <c r="G169" s="300"/>
      <c r="H169" s="300" t="s">
        <v>713</v>
      </c>
      <c r="I169" s="300" t="s">
        <v>649</v>
      </c>
      <c r="J169" s="300" t="s">
        <v>697</v>
      </c>
      <c r="K169" s="343"/>
    </row>
    <row r="170" ht="15" customHeight="1">
      <c r="B170" s="322"/>
      <c r="C170" s="300" t="s">
        <v>652</v>
      </c>
      <c r="D170" s="300"/>
      <c r="E170" s="300"/>
      <c r="F170" s="321" t="s">
        <v>653</v>
      </c>
      <c r="G170" s="300"/>
      <c r="H170" s="300" t="s">
        <v>713</v>
      </c>
      <c r="I170" s="300" t="s">
        <v>649</v>
      </c>
      <c r="J170" s="300">
        <v>50</v>
      </c>
      <c r="K170" s="343"/>
    </row>
    <row r="171" ht="15" customHeight="1">
      <c r="B171" s="322"/>
      <c r="C171" s="300" t="s">
        <v>655</v>
      </c>
      <c r="D171" s="300"/>
      <c r="E171" s="300"/>
      <c r="F171" s="321" t="s">
        <v>647</v>
      </c>
      <c r="G171" s="300"/>
      <c r="H171" s="300" t="s">
        <v>713</v>
      </c>
      <c r="I171" s="300" t="s">
        <v>657</v>
      </c>
      <c r="J171" s="300"/>
      <c r="K171" s="343"/>
    </row>
    <row r="172" ht="15" customHeight="1">
      <c r="B172" s="322"/>
      <c r="C172" s="300" t="s">
        <v>666</v>
      </c>
      <c r="D172" s="300"/>
      <c r="E172" s="300"/>
      <c r="F172" s="321" t="s">
        <v>653</v>
      </c>
      <c r="G172" s="300"/>
      <c r="H172" s="300" t="s">
        <v>713</v>
      </c>
      <c r="I172" s="300" t="s">
        <v>649</v>
      </c>
      <c r="J172" s="300">
        <v>50</v>
      </c>
      <c r="K172" s="343"/>
    </row>
    <row r="173" ht="15" customHeight="1">
      <c r="B173" s="322"/>
      <c r="C173" s="300" t="s">
        <v>674</v>
      </c>
      <c r="D173" s="300"/>
      <c r="E173" s="300"/>
      <c r="F173" s="321" t="s">
        <v>653</v>
      </c>
      <c r="G173" s="300"/>
      <c r="H173" s="300" t="s">
        <v>713</v>
      </c>
      <c r="I173" s="300" t="s">
        <v>649</v>
      </c>
      <c r="J173" s="300">
        <v>50</v>
      </c>
      <c r="K173" s="343"/>
    </row>
    <row r="174" ht="15" customHeight="1">
      <c r="B174" s="322"/>
      <c r="C174" s="300" t="s">
        <v>672</v>
      </c>
      <c r="D174" s="300"/>
      <c r="E174" s="300"/>
      <c r="F174" s="321" t="s">
        <v>653</v>
      </c>
      <c r="G174" s="300"/>
      <c r="H174" s="300" t="s">
        <v>713</v>
      </c>
      <c r="I174" s="300" t="s">
        <v>649</v>
      </c>
      <c r="J174" s="300">
        <v>50</v>
      </c>
      <c r="K174" s="343"/>
    </row>
    <row r="175" ht="15" customHeight="1">
      <c r="B175" s="322"/>
      <c r="C175" s="300" t="s">
        <v>118</v>
      </c>
      <c r="D175" s="300"/>
      <c r="E175" s="300"/>
      <c r="F175" s="321" t="s">
        <v>647</v>
      </c>
      <c r="G175" s="300"/>
      <c r="H175" s="300" t="s">
        <v>714</v>
      </c>
      <c r="I175" s="300" t="s">
        <v>715</v>
      </c>
      <c r="J175" s="300"/>
      <c r="K175" s="343"/>
    </row>
    <row r="176" ht="15" customHeight="1">
      <c r="B176" s="322"/>
      <c r="C176" s="300" t="s">
        <v>60</v>
      </c>
      <c r="D176" s="300"/>
      <c r="E176" s="300"/>
      <c r="F176" s="321" t="s">
        <v>647</v>
      </c>
      <c r="G176" s="300"/>
      <c r="H176" s="300" t="s">
        <v>716</v>
      </c>
      <c r="I176" s="300" t="s">
        <v>717</v>
      </c>
      <c r="J176" s="300">
        <v>1</v>
      </c>
      <c r="K176" s="343"/>
    </row>
    <row r="177" ht="15" customHeight="1">
      <c r="B177" s="322"/>
      <c r="C177" s="300" t="s">
        <v>56</v>
      </c>
      <c r="D177" s="300"/>
      <c r="E177" s="300"/>
      <c r="F177" s="321" t="s">
        <v>647</v>
      </c>
      <c r="G177" s="300"/>
      <c r="H177" s="300" t="s">
        <v>718</v>
      </c>
      <c r="I177" s="300" t="s">
        <v>649</v>
      </c>
      <c r="J177" s="300">
        <v>20</v>
      </c>
      <c r="K177" s="343"/>
    </row>
    <row r="178" ht="15" customHeight="1">
      <c r="B178" s="322"/>
      <c r="C178" s="300" t="s">
        <v>119</v>
      </c>
      <c r="D178" s="300"/>
      <c r="E178" s="300"/>
      <c r="F178" s="321" t="s">
        <v>647</v>
      </c>
      <c r="G178" s="300"/>
      <c r="H178" s="300" t="s">
        <v>719</v>
      </c>
      <c r="I178" s="300" t="s">
        <v>649</v>
      </c>
      <c r="J178" s="300">
        <v>255</v>
      </c>
      <c r="K178" s="343"/>
    </row>
    <row r="179" ht="15" customHeight="1">
      <c r="B179" s="322"/>
      <c r="C179" s="300" t="s">
        <v>120</v>
      </c>
      <c r="D179" s="300"/>
      <c r="E179" s="300"/>
      <c r="F179" s="321" t="s">
        <v>647</v>
      </c>
      <c r="G179" s="300"/>
      <c r="H179" s="300" t="s">
        <v>612</v>
      </c>
      <c r="I179" s="300" t="s">
        <v>649</v>
      </c>
      <c r="J179" s="300">
        <v>10</v>
      </c>
      <c r="K179" s="343"/>
    </row>
    <row r="180" ht="15" customHeight="1">
      <c r="B180" s="322"/>
      <c r="C180" s="300" t="s">
        <v>121</v>
      </c>
      <c r="D180" s="300"/>
      <c r="E180" s="300"/>
      <c r="F180" s="321" t="s">
        <v>647</v>
      </c>
      <c r="G180" s="300"/>
      <c r="H180" s="300" t="s">
        <v>720</v>
      </c>
      <c r="I180" s="300" t="s">
        <v>681</v>
      </c>
      <c r="J180" s="300"/>
      <c r="K180" s="343"/>
    </row>
    <row r="181" ht="15" customHeight="1">
      <c r="B181" s="322"/>
      <c r="C181" s="300" t="s">
        <v>721</v>
      </c>
      <c r="D181" s="300"/>
      <c r="E181" s="300"/>
      <c r="F181" s="321" t="s">
        <v>647</v>
      </c>
      <c r="G181" s="300"/>
      <c r="H181" s="300" t="s">
        <v>722</v>
      </c>
      <c r="I181" s="300" t="s">
        <v>681</v>
      </c>
      <c r="J181" s="300"/>
      <c r="K181" s="343"/>
    </row>
    <row r="182" ht="15" customHeight="1">
      <c r="B182" s="322"/>
      <c r="C182" s="300" t="s">
        <v>710</v>
      </c>
      <c r="D182" s="300"/>
      <c r="E182" s="300"/>
      <c r="F182" s="321" t="s">
        <v>647</v>
      </c>
      <c r="G182" s="300"/>
      <c r="H182" s="300" t="s">
        <v>723</v>
      </c>
      <c r="I182" s="300" t="s">
        <v>681</v>
      </c>
      <c r="J182" s="300"/>
      <c r="K182" s="343"/>
    </row>
    <row r="183" ht="15" customHeight="1">
      <c r="B183" s="322"/>
      <c r="C183" s="300" t="s">
        <v>123</v>
      </c>
      <c r="D183" s="300"/>
      <c r="E183" s="300"/>
      <c r="F183" s="321" t="s">
        <v>653</v>
      </c>
      <c r="G183" s="300"/>
      <c r="H183" s="300" t="s">
        <v>724</v>
      </c>
      <c r="I183" s="300" t="s">
        <v>649</v>
      </c>
      <c r="J183" s="300">
        <v>50</v>
      </c>
      <c r="K183" s="343"/>
    </row>
    <row r="184" ht="15" customHeight="1">
      <c r="B184" s="322"/>
      <c r="C184" s="300" t="s">
        <v>725</v>
      </c>
      <c r="D184" s="300"/>
      <c r="E184" s="300"/>
      <c r="F184" s="321" t="s">
        <v>653</v>
      </c>
      <c r="G184" s="300"/>
      <c r="H184" s="300" t="s">
        <v>726</v>
      </c>
      <c r="I184" s="300" t="s">
        <v>727</v>
      </c>
      <c r="J184" s="300"/>
      <c r="K184" s="343"/>
    </row>
    <row r="185" ht="15" customHeight="1">
      <c r="B185" s="322"/>
      <c r="C185" s="300" t="s">
        <v>728</v>
      </c>
      <c r="D185" s="300"/>
      <c r="E185" s="300"/>
      <c r="F185" s="321" t="s">
        <v>653</v>
      </c>
      <c r="G185" s="300"/>
      <c r="H185" s="300" t="s">
        <v>729</v>
      </c>
      <c r="I185" s="300" t="s">
        <v>727</v>
      </c>
      <c r="J185" s="300"/>
      <c r="K185" s="343"/>
    </row>
    <row r="186" ht="15" customHeight="1">
      <c r="B186" s="322"/>
      <c r="C186" s="300" t="s">
        <v>730</v>
      </c>
      <c r="D186" s="300"/>
      <c r="E186" s="300"/>
      <c r="F186" s="321" t="s">
        <v>653</v>
      </c>
      <c r="G186" s="300"/>
      <c r="H186" s="300" t="s">
        <v>731</v>
      </c>
      <c r="I186" s="300" t="s">
        <v>727</v>
      </c>
      <c r="J186" s="300"/>
      <c r="K186" s="343"/>
    </row>
    <row r="187" ht="15" customHeight="1">
      <c r="B187" s="322"/>
      <c r="C187" s="355" t="s">
        <v>732</v>
      </c>
      <c r="D187" s="300"/>
      <c r="E187" s="300"/>
      <c r="F187" s="321" t="s">
        <v>653</v>
      </c>
      <c r="G187" s="300"/>
      <c r="H187" s="300" t="s">
        <v>733</v>
      </c>
      <c r="I187" s="300" t="s">
        <v>734</v>
      </c>
      <c r="J187" s="356" t="s">
        <v>735</v>
      </c>
      <c r="K187" s="343"/>
    </row>
    <row r="188" ht="15" customHeight="1">
      <c r="B188" s="322"/>
      <c r="C188" s="306" t="s">
        <v>45</v>
      </c>
      <c r="D188" s="300"/>
      <c r="E188" s="300"/>
      <c r="F188" s="321" t="s">
        <v>647</v>
      </c>
      <c r="G188" s="300"/>
      <c r="H188" s="296" t="s">
        <v>736</v>
      </c>
      <c r="I188" s="300" t="s">
        <v>737</v>
      </c>
      <c r="J188" s="300"/>
      <c r="K188" s="343"/>
    </row>
    <row r="189" ht="15" customHeight="1">
      <c r="B189" s="322"/>
      <c r="C189" s="306" t="s">
        <v>738</v>
      </c>
      <c r="D189" s="300"/>
      <c r="E189" s="300"/>
      <c r="F189" s="321" t="s">
        <v>647</v>
      </c>
      <c r="G189" s="300"/>
      <c r="H189" s="300" t="s">
        <v>739</v>
      </c>
      <c r="I189" s="300" t="s">
        <v>681</v>
      </c>
      <c r="J189" s="300"/>
      <c r="K189" s="343"/>
    </row>
    <row r="190" ht="15" customHeight="1">
      <c r="B190" s="322"/>
      <c r="C190" s="306" t="s">
        <v>740</v>
      </c>
      <c r="D190" s="300"/>
      <c r="E190" s="300"/>
      <c r="F190" s="321" t="s">
        <v>647</v>
      </c>
      <c r="G190" s="300"/>
      <c r="H190" s="300" t="s">
        <v>741</v>
      </c>
      <c r="I190" s="300" t="s">
        <v>681</v>
      </c>
      <c r="J190" s="300"/>
      <c r="K190" s="343"/>
    </row>
    <row r="191" ht="15" customHeight="1">
      <c r="B191" s="322"/>
      <c r="C191" s="306" t="s">
        <v>742</v>
      </c>
      <c r="D191" s="300"/>
      <c r="E191" s="300"/>
      <c r="F191" s="321" t="s">
        <v>653</v>
      </c>
      <c r="G191" s="300"/>
      <c r="H191" s="300" t="s">
        <v>743</v>
      </c>
      <c r="I191" s="300" t="s">
        <v>681</v>
      </c>
      <c r="J191" s="300"/>
      <c r="K191" s="343"/>
    </row>
    <row r="192" ht="15" customHeight="1">
      <c r="B192" s="349"/>
      <c r="C192" s="357"/>
      <c r="D192" s="331"/>
      <c r="E192" s="331"/>
      <c r="F192" s="331"/>
      <c r="G192" s="331"/>
      <c r="H192" s="331"/>
      <c r="I192" s="331"/>
      <c r="J192" s="331"/>
      <c r="K192" s="350"/>
    </row>
    <row r="193" ht="18.75" customHeight="1">
      <c r="B193" s="296"/>
      <c r="C193" s="300"/>
      <c r="D193" s="300"/>
      <c r="E193" s="300"/>
      <c r="F193" s="321"/>
      <c r="G193" s="300"/>
      <c r="H193" s="300"/>
      <c r="I193" s="300"/>
      <c r="J193" s="300"/>
      <c r="K193" s="296"/>
    </row>
    <row r="194" ht="18.75" customHeight="1">
      <c r="B194" s="296"/>
      <c r="C194" s="300"/>
      <c r="D194" s="300"/>
      <c r="E194" s="300"/>
      <c r="F194" s="321"/>
      <c r="G194" s="300"/>
      <c r="H194" s="300"/>
      <c r="I194" s="300"/>
      <c r="J194" s="300"/>
      <c r="K194" s="296"/>
    </row>
    <row r="195" ht="18.75" customHeight="1">
      <c r="B195" s="307"/>
      <c r="C195" s="307"/>
      <c r="D195" s="307"/>
      <c r="E195" s="307"/>
      <c r="F195" s="307"/>
      <c r="G195" s="307"/>
      <c r="H195" s="307"/>
      <c r="I195" s="307"/>
      <c r="J195" s="307"/>
      <c r="K195" s="307"/>
    </row>
    <row r="196" ht="13.5">
      <c r="B196" s="286"/>
      <c r="C196" s="287"/>
      <c r="D196" s="287"/>
      <c r="E196" s="287"/>
      <c r="F196" s="287"/>
      <c r="G196" s="287"/>
      <c r="H196" s="287"/>
      <c r="I196" s="287"/>
      <c r="J196" s="287"/>
      <c r="K196" s="288"/>
    </row>
    <row r="197" ht="21">
      <c r="B197" s="289"/>
      <c r="C197" s="290" t="s">
        <v>744</v>
      </c>
      <c r="D197" s="290"/>
      <c r="E197" s="290"/>
      <c r="F197" s="290"/>
      <c r="G197" s="290"/>
      <c r="H197" s="290"/>
      <c r="I197" s="290"/>
      <c r="J197" s="290"/>
      <c r="K197" s="291"/>
    </row>
    <row r="198" ht="25.5" customHeight="1">
      <c r="B198" s="289"/>
      <c r="C198" s="358" t="s">
        <v>745</v>
      </c>
      <c r="D198" s="358"/>
      <c r="E198" s="358"/>
      <c r="F198" s="358" t="s">
        <v>746</v>
      </c>
      <c r="G198" s="359"/>
      <c r="H198" s="358" t="s">
        <v>747</v>
      </c>
      <c r="I198" s="358"/>
      <c r="J198" s="358"/>
      <c r="K198" s="291"/>
    </row>
    <row r="199" ht="5.25" customHeight="1">
      <c r="B199" s="322"/>
      <c r="C199" s="319"/>
      <c r="D199" s="319"/>
      <c r="E199" s="319"/>
      <c r="F199" s="319"/>
      <c r="G199" s="300"/>
      <c r="H199" s="319"/>
      <c r="I199" s="319"/>
      <c r="J199" s="319"/>
      <c r="K199" s="343"/>
    </row>
    <row r="200" ht="15" customHeight="1">
      <c r="B200" s="322"/>
      <c r="C200" s="300" t="s">
        <v>737</v>
      </c>
      <c r="D200" s="300"/>
      <c r="E200" s="300"/>
      <c r="F200" s="321" t="s">
        <v>46</v>
      </c>
      <c r="G200" s="300"/>
      <c r="H200" s="300" t="s">
        <v>748</v>
      </c>
      <c r="I200" s="300"/>
      <c r="J200" s="300"/>
      <c r="K200" s="343"/>
    </row>
    <row r="201" ht="15" customHeight="1">
      <c r="B201" s="322"/>
      <c r="C201" s="328"/>
      <c r="D201" s="300"/>
      <c r="E201" s="300"/>
      <c r="F201" s="321" t="s">
        <v>47</v>
      </c>
      <c r="G201" s="300"/>
      <c r="H201" s="300" t="s">
        <v>749</v>
      </c>
      <c r="I201" s="300"/>
      <c r="J201" s="300"/>
      <c r="K201" s="343"/>
    </row>
    <row r="202" ht="15" customHeight="1">
      <c r="B202" s="322"/>
      <c r="C202" s="328"/>
      <c r="D202" s="300"/>
      <c r="E202" s="300"/>
      <c r="F202" s="321" t="s">
        <v>50</v>
      </c>
      <c r="G202" s="300"/>
      <c r="H202" s="300" t="s">
        <v>750</v>
      </c>
      <c r="I202" s="300"/>
      <c r="J202" s="300"/>
      <c r="K202" s="343"/>
    </row>
    <row r="203" ht="15" customHeight="1">
      <c r="B203" s="322"/>
      <c r="C203" s="300"/>
      <c r="D203" s="300"/>
      <c r="E203" s="300"/>
      <c r="F203" s="321" t="s">
        <v>48</v>
      </c>
      <c r="G203" s="300"/>
      <c r="H203" s="300" t="s">
        <v>751</v>
      </c>
      <c r="I203" s="300"/>
      <c r="J203" s="300"/>
      <c r="K203" s="343"/>
    </row>
    <row r="204" ht="15" customHeight="1">
      <c r="B204" s="322"/>
      <c r="C204" s="300"/>
      <c r="D204" s="300"/>
      <c r="E204" s="300"/>
      <c r="F204" s="321" t="s">
        <v>49</v>
      </c>
      <c r="G204" s="300"/>
      <c r="H204" s="300" t="s">
        <v>752</v>
      </c>
      <c r="I204" s="300"/>
      <c r="J204" s="300"/>
      <c r="K204" s="343"/>
    </row>
    <row r="205" ht="15" customHeight="1">
      <c r="B205" s="322"/>
      <c r="C205" s="300"/>
      <c r="D205" s="300"/>
      <c r="E205" s="300"/>
      <c r="F205" s="321"/>
      <c r="G205" s="300"/>
      <c r="H205" s="300"/>
      <c r="I205" s="300"/>
      <c r="J205" s="300"/>
      <c r="K205" s="343"/>
    </row>
    <row r="206" ht="15" customHeight="1">
      <c r="B206" s="322"/>
      <c r="C206" s="300" t="s">
        <v>693</v>
      </c>
      <c r="D206" s="300"/>
      <c r="E206" s="300"/>
      <c r="F206" s="321" t="s">
        <v>82</v>
      </c>
      <c r="G206" s="300"/>
      <c r="H206" s="300" t="s">
        <v>753</v>
      </c>
      <c r="I206" s="300"/>
      <c r="J206" s="300"/>
      <c r="K206" s="343"/>
    </row>
    <row r="207" ht="15" customHeight="1">
      <c r="B207" s="322"/>
      <c r="C207" s="328"/>
      <c r="D207" s="300"/>
      <c r="E207" s="300"/>
      <c r="F207" s="321" t="s">
        <v>591</v>
      </c>
      <c r="G207" s="300"/>
      <c r="H207" s="300" t="s">
        <v>592</v>
      </c>
      <c r="I207" s="300"/>
      <c r="J207" s="300"/>
      <c r="K207" s="343"/>
    </row>
    <row r="208" ht="15" customHeight="1">
      <c r="B208" s="322"/>
      <c r="C208" s="300"/>
      <c r="D208" s="300"/>
      <c r="E208" s="300"/>
      <c r="F208" s="321" t="s">
        <v>589</v>
      </c>
      <c r="G208" s="300"/>
      <c r="H208" s="300" t="s">
        <v>754</v>
      </c>
      <c r="I208" s="300"/>
      <c r="J208" s="300"/>
      <c r="K208" s="343"/>
    </row>
    <row r="209" ht="15" customHeight="1">
      <c r="B209" s="360"/>
      <c r="C209" s="328"/>
      <c r="D209" s="328"/>
      <c r="E209" s="328"/>
      <c r="F209" s="321" t="s">
        <v>593</v>
      </c>
      <c r="G209" s="306"/>
      <c r="H209" s="347" t="s">
        <v>90</v>
      </c>
      <c r="I209" s="347"/>
      <c r="J209" s="347"/>
      <c r="K209" s="361"/>
    </row>
    <row r="210" ht="15" customHeight="1">
      <c r="B210" s="360"/>
      <c r="C210" s="328"/>
      <c r="D210" s="328"/>
      <c r="E210" s="328"/>
      <c r="F210" s="321" t="s">
        <v>594</v>
      </c>
      <c r="G210" s="306"/>
      <c r="H210" s="347" t="s">
        <v>755</v>
      </c>
      <c r="I210" s="347"/>
      <c r="J210" s="347"/>
      <c r="K210" s="361"/>
    </row>
    <row r="211" ht="15" customHeight="1">
      <c r="B211" s="360"/>
      <c r="C211" s="328"/>
      <c r="D211" s="328"/>
      <c r="E211" s="328"/>
      <c r="F211" s="362"/>
      <c r="G211" s="306"/>
      <c r="H211" s="363"/>
      <c r="I211" s="363"/>
      <c r="J211" s="363"/>
      <c r="K211" s="361"/>
    </row>
    <row r="212" ht="15" customHeight="1">
      <c r="B212" s="360"/>
      <c r="C212" s="300" t="s">
        <v>717</v>
      </c>
      <c r="D212" s="328"/>
      <c r="E212" s="328"/>
      <c r="F212" s="321">
        <v>1</v>
      </c>
      <c r="G212" s="306"/>
      <c r="H212" s="347" t="s">
        <v>756</v>
      </c>
      <c r="I212" s="347"/>
      <c r="J212" s="347"/>
      <c r="K212" s="361"/>
    </row>
    <row r="213" ht="15" customHeight="1">
      <c r="B213" s="360"/>
      <c r="C213" s="328"/>
      <c r="D213" s="328"/>
      <c r="E213" s="328"/>
      <c r="F213" s="321">
        <v>2</v>
      </c>
      <c r="G213" s="306"/>
      <c r="H213" s="347" t="s">
        <v>757</v>
      </c>
      <c r="I213" s="347"/>
      <c r="J213" s="347"/>
      <c r="K213" s="361"/>
    </row>
    <row r="214" ht="15" customHeight="1">
      <c r="B214" s="360"/>
      <c r="C214" s="328"/>
      <c r="D214" s="328"/>
      <c r="E214" s="328"/>
      <c r="F214" s="321">
        <v>3</v>
      </c>
      <c r="G214" s="306"/>
      <c r="H214" s="347" t="s">
        <v>758</v>
      </c>
      <c r="I214" s="347"/>
      <c r="J214" s="347"/>
      <c r="K214" s="361"/>
    </row>
    <row r="215" ht="15" customHeight="1">
      <c r="B215" s="360"/>
      <c r="C215" s="328"/>
      <c r="D215" s="328"/>
      <c r="E215" s="328"/>
      <c r="F215" s="321">
        <v>4</v>
      </c>
      <c r="G215" s="306"/>
      <c r="H215" s="347" t="s">
        <v>759</v>
      </c>
      <c r="I215" s="347"/>
      <c r="J215" s="347"/>
      <c r="K215" s="361"/>
    </row>
    <row r="216" ht="12.75" customHeight="1">
      <c r="B216" s="364"/>
      <c r="C216" s="365"/>
      <c r="D216" s="365"/>
      <c r="E216" s="365"/>
      <c r="F216" s="365"/>
      <c r="G216" s="365"/>
      <c r="H216" s="365"/>
      <c r="I216" s="365"/>
      <c r="J216" s="365"/>
      <c r="K216" s="36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DESKTOP-084633L\Anna Mužná</dc:creator>
  <cp:lastModifiedBy>DESKTOP-084633L\Anna Mužná</cp:lastModifiedBy>
  <dcterms:created xsi:type="dcterms:W3CDTF">2017-07-31T08:34:03Z</dcterms:created>
  <dcterms:modified xsi:type="dcterms:W3CDTF">2017-07-31T08:34:14Z</dcterms:modified>
</cp:coreProperties>
</file>